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Override PartName="/xl/charts/chart7.xml" ContentType="application/vnd.openxmlformats-officedocument.drawingml.chart+xml"/>
  <Override PartName="/xl/charts/chart10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19155" windowHeight="7965" firstSheet="1" activeTab="5"/>
  </bookViews>
  <sheets>
    <sheet name="PartA" sheetId="1" r:id="rId1"/>
    <sheet name="PartB" sheetId="4" r:id="rId2"/>
    <sheet name="(C) EPN-2018" sheetId="5" r:id="rId3"/>
    <sheet name="(D) EPN-2023" sheetId="6" r:id="rId4"/>
    <sheet name="(E) EPN-2024" sheetId="7" r:id="rId5"/>
    <sheet name="(F) EPN-2019" sheetId="8" r:id="rId6"/>
    <sheet name="(G) EPN-2017" sheetId="9" r:id="rId7"/>
    <sheet name="(H) EPN-2022" sheetId="10" r:id="rId8"/>
  </sheets>
  <calcPr calcId="125725"/>
</workbook>
</file>

<file path=xl/calcChain.xml><?xml version="1.0" encoding="utf-8"?>
<calcChain xmlns="http://schemas.openxmlformats.org/spreadsheetml/2006/main">
  <c r="I42" i="8"/>
  <c r="I41"/>
  <c r="I40"/>
  <c r="I39"/>
  <c r="I38"/>
  <c r="I35"/>
  <c r="I34"/>
  <c r="I33"/>
  <c r="I32"/>
  <c r="I31"/>
  <c r="I30"/>
  <c r="I29"/>
  <c r="I28"/>
  <c r="I27"/>
  <c r="I26"/>
  <c r="I25"/>
  <c r="I24"/>
  <c r="I23"/>
  <c r="I22"/>
  <c r="I3"/>
  <c r="I4"/>
  <c r="I5"/>
  <c r="I6"/>
  <c r="I7"/>
  <c r="I8"/>
  <c r="I9"/>
  <c r="I10"/>
  <c r="I11"/>
  <c r="I12"/>
  <c r="I13"/>
  <c r="I14"/>
  <c r="I15"/>
  <c r="I16"/>
  <c r="I17"/>
  <c r="I18"/>
  <c r="I19"/>
  <c r="I2"/>
  <c r="H38"/>
  <c r="H39"/>
  <c r="H40"/>
  <c r="H41"/>
  <c r="H42"/>
  <c r="H23"/>
  <c r="H24"/>
  <c r="H25"/>
  <c r="H26"/>
  <c r="H27"/>
  <c r="H28"/>
  <c r="H29"/>
  <c r="H30"/>
  <c r="H31"/>
  <c r="H32"/>
  <c r="H33"/>
  <c r="H34"/>
  <c r="H35"/>
  <c r="H22"/>
  <c r="H3"/>
  <c r="H4"/>
  <c r="H5"/>
  <c r="H6"/>
  <c r="H7"/>
  <c r="H8"/>
  <c r="H9"/>
  <c r="H10"/>
  <c r="H11"/>
  <c r="H12"/>
  <c r="H13"/>
  <c r="H14"/>
  <c r="H15"/>
  <c r="H16"/>
  <c r="H17"/>
  <c r="H18"/>
  <c r="H19"/>
  <c r="H2"/>
  <c r="D14"/>
  <c r="E14"/>
  <c r="D15"/>
  <c r="E15"/>
  <c r="C15"/>
  <c r="C14"/>
  <c r="I32" i="10"/>
  <c r="I31"/>
  <c r="I30"/>
  <c r="I29"/>
  <c r="I28"/>
  <c r="I25"/>
  <c r="I24"/>
  <c r="I23"/>
  <c r="I22"/>
  <c r="I21"/>
  <c r="I20"/>
  <c r="I19"/>
  <c r="I18"/>
  <c r="I17"/>
  <c r="I16"/>
  <c r="I15"/>
  <c r="I14"/>
  <c r="I13"/>
  <c r="I12"/>
  <c r="I11"/>
  <c r="I3"/>
  <c r="I4"/>
  <c r="I5"/>
  <c r="I6"/>
  <c r="I7"/>
  <c r="I8"/>
  <c r="I2"/>
  <c r="H29"/>
  <c r="H30"/>
  <c r="H31"/>
  <c r="H32"/>
  <c r="H28"/>
  <c r="H11"/>
  <c r="H12"/>
  <c r="H13"/>
  <c r="H14"/>
  <c r="H15"/>
  <c r="H16"/>
  <c r="H17"/>
  <c r="H18"/>
  <c r="H19"/>
  <c r="H20"/>
  <c r="H21"/>
  <c r="H22"/>
  <c r="H23"/>
  <c r="H24"/>
  <c r="H25"/>
  <c r="H3"/>
  <c r="H4"/>
  <c r="H5"/>
  <c r="H6"/>
  <c r="H7"/>
  <c r="H8"/>
  <c r="H2"/>
  <c r="D14"/>
  <c r="E14"/>
  <c r="D15"/>
  <c r="E15"/>
  <c r="C15"/>
  <c r="C14"/>
  <c r="I20" i="7"/>
  <c r="I21"/>
  <c r="I22"/>
  <c r="I23"/>
  <c r="I24"/>
  <c r="I25"/>
  <c r="I19"/>
  <c r="H20"/>
  <c r="H21"/>
  <c r="H22"/>
  <c r="H23"/>
  <c r="H24"/>
  <c r="H25"/>
  <c r="H19"/>
  <c r="I12"/>
  <c r="I13"/>
  <c r="I14"/>
  <c r="I15"/>
  <c r="I16"/>
  <c r="I11"/>
  <c r="H11"/>
  <c r="H12"/>
  <c r="H13"/>
  <c r="H14"/>
  <c r="H15"/>
  <c r="H16"/>
  <c r="H3"/>
  <c r="I3" s="1"/>
  <c r="H4"/>
  <c r="I4" s="1"/>
  <c r="H5"/>
  <c r="I5" s="1"/>
  <c r="H6"/>
  <c r="I6" s="1"/>
  <c r="H7"/>
  <c r="I7" s="1"/>
  <c r="H8"/>
  <c r="I8" s="1"/>
  <c r="H2"/>
  <c r="I2" s="1"/>
  <c r="D15"/>
  <c r="E15"/>
  <c r="D16"/>
  <c r="E16"/>
  <c r="C16"/>
  <c r="C15"/>
  <c r="I17" i="6"/>
  <c r="I18"/>
  <c r="I16"/>
  <c r="H17"/>
  <c r="H18"/>
  <c r="H16"/>
  <c r="I9"/>
  <c r="I10"/>
  <c r="I11"/>
  <c r="I12"/>
  <c r="I13"/>
  <c r="I8"/>
  <c r="H9"/>
  <c r="H10"/>
  <c r="H11"/>
  <c r="H12"/>
  <c r="H13"/>
  <c r="H8"/>
  <c r="I3"/>
  <c r="I4"/>
  <c r="I5"/>
  <c r="I2"/>
  <c r="H3"/>
  <c r="H4"/>
  <c r="H5"/>
  <c r="H2"/>
  <c r="D13"/>
  <c r="E13"/>
  <c r="D14"/>
  <c r="E14"/>
  <c r="C14"/>
  <c r="C13"/>
  <c r="I23" i="4"/>
  <c r="I24"/>
  <c r="I25"/>
  <c r="I26"/>
  <c r="I27"/>
  <c r="I28"/>
  <c r="I29"/>
  <c r="I30"/>
  <c r="I22"/>
  <c r="H23"/>
  <c r="H24"/>
  <c r="H25"/>
  <c r="H26"/>
  <c r="H27"/>
  <c r="H28"/>
  <c r="H29"/>
  <c r="H30"/>
  <c r="H22"/>
  <c r="I11"/>
  <c r="I12"/>
  <c r="I13"/>
  <c r="I14"/>
  <c r="I15"/>
  <c r="I16"/>
  <c r="I17"/>
  <c r="I18"/>
  <c r="I19"/>
  <c r="I10"/>
  <c r="H10"/>
  <c r="H11"/>
  <c r="H13"/>
  <c r="H14"/>
  <c r="H15"/>
  <c r="H16"/>
  <c r="H17"/>
  <c r="H18"/>
  <c r="H19"/>
  <c r="H12"/>
  <c r="H2"/>
  <c r="I2" s="1"/>
  <c r="H3"/>
  <c r="I3" s="1"/>
  <c r="H4"/>
  <c r="I4" s="1"/>
  <c r="H5"/>
  <c r="I5" s="1"/>
  <c r="H6"/>
  <c r="I6" s="1"/>
  <c r="H7"/>
  <c r="I7" s="1"/>
  <c r="D14"/>
  <c r="E14"/>
  <c r="D15"/>
  <c r="E15"/>
  <c r="C15"/>
  <c r="C14"/>
  <c r="I14" i="1"/>
  <c r="I18"/>
  <c r="I17"/>
  <c r="I16"/>
  <c r="I15"/>
  <c r="I11"/>
  <c r="I10"/>
  <c r="I9"/>
  <c r="I6"/>
  <c r="I5"/>
  <c r="I4"/>
  <c r="I3"/>
  <c r="I2"/>
  <c r="H15"/>
  <c r="H16"/>
  <c r="H17"/>
  <c r="H18"/>
  <c r="H14"/>
  <c r="H9"/>
  <c r="H10"/>
  <c r="H11"/>
  <c r="H3"/>
  <c r="H4"/>
  <c r="H5"/>
  <c r="H6"/>
  <c r="H2"/>
  <c r="D15"/>
  <c r="E15"/>
  <c r="C15"/>
  <c r="D14"/>
  <c r="E14"/>
  <c r="C14"/>
  <c r="I26" i="5"/>
  <c r="I27"/>
  <c r="I28"/>
  <c r="I29"/>
  <c r="I30"/>
  <c r="I31"/>
  <c r="I25"/>
  <c r="H26"/>
  <c r="H27"/>
  <c r="H28"/>
  <c r="H29"/>
  <c r="H30"/>
  <c r="H31"/>
  <c r="H25"/>
  <c r="I15"/>
  <c r="I16"/>
  <c r="I17"/>
  <c r="I18"/>
  <c r="I19"/>
  <c r="I20"/>
  <c r="I21"/>
  <c r="I22"/>
  <c r="I14"/>
  <c r="H15"/>
  <c r="H16"/>
  <c r="H17"/>
  <c r="H18"/>
  <c r="H19"/>
  <c r="H20"/>
  <c r="H21"/>
  <c r="H22"/>
  <c r="H14"/>
  <c r="I3"/>
  <c r="I4"/>
  <c r="I5"/>
  <c r="I6"/>
  <c r="I7"/>
  <c r="I8"/>
  <c r="I9"/>
  <c r="I10"/>
  <c r="I11"/>
  <c r="I2"/>
  <c r="H2"/>
  <c r="H3"/>
  <c r="H4"/>
  <c r="H5"/>
  <c r="H6"/>
  <c r="H7"/>
  <c r="H8"/>
  <c r="H9"/>
  <c r="H10"/>
  <c r="H11"/>
  <c r="E26"/>
  <c r="D26"/>
  <c r="C26"/>
  <c r="E25"/>
  <c r="D25"/>
  <c r="C25"/>
  <c r="K28" i="9"/>
  <c r="K27"/>
  <c r="K26"/>
  <c r="K25"/>
  <c r="K24"/>
  <c r="K23"/>
  <c r="K20"/>
  <c r="K19"/>
  <c r="K18"/>
  <c r="K17"/>
  <c r="K16"/>
  <c r="K15"/>
  <c r="K12"/>
  <c r="K11"/>
  <c r="K10"/>
  <c r="K9"/>
  <c r="K8"/>
  <c r="K3"/>
  <c r="K4"/>
  <c r="K5"/>
  <c r="K2"/>
  <c r="J24"/>
  <c r="J25"/>
  <c r="J26"/>
  <c r="J27"/>
  <c r="J28"/>
  <c r="J23"/>
  <c r="J16"/>
  <c r="J17"/>
  <c r="J18"/>
  <c r="J19"/>
  <c r="J20"/>
  <c r="J15"/>
  <c r="J8"/>
  <c r="J9"/>
  <c r="J10"/>
  <c r="J11"/>
  <c r="J12"/>
  <c r="J3"/>
  <c r="J4"/>
  <c r="J5"/>
  <c r="J2"/>
  <c r="F26"/>
  <c r="E26"/>
  <c r="D26"/>
  <c r="C26"/>
  <c r="F25"/>
  <c r="E25"/>
  <c r="D25"/>
  <c r="C25"/>
</calcChain>
</file>

<file path=xl/sharedStrings.xml><?xml version="1.0" encoding="utf-8"?>
<sst xmlns="http://schemas.openxmlformats.org/spreadsheetml/2006/main" count="194" uniqueCount="114">
  <si>
    <t>ID#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</si>
  <si>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</si>
  <si>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</si>
  <si>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</si>
  <si>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</si>
  <si>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</si>
  <si>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</si>
  <si>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</si>
  <si>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</si>
  <si>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</si>
  <si>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</si>
  <si>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</si>
  <si>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</si>
  <si>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</si>
  <si>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</si>
  <si>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</si>
  <si>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</si>
  <si>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</si>
  <si>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</si>
  <si>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</si>
  <si>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</si>
  <si>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</si>
  <si>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</si>
  <si>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</si>
  <si>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</si>
  <si>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</si>
  <si>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</si>
  <si>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</si>
  <si>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</si>
  <si>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</si>
  <si>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</si>
  <si>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</si>
  <si>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</si>
  <si>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</si>
  <si>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</si>
  <si>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</si>
  <si>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</si>
  <si>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</si>
  <si>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</si>
  <si>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</si>
  <si>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</si>
  <si>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</si>
  <si>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</si>
  <si>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</si>
  <si>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</si>
  <si>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</si>
  <si>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</si>
  <si>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</si>
  <si>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</si>
  <si>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</si>
  <si>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</si>
  <si>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</si>
  <si>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</si>
  <si>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</si>
  <si>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</si>
  <si>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</si>
  <si>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</si>
  <si>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</si>
  <si>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</si>
  <si>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</si>
  <si>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</si>
  <si>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</si>
  <si>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</si>
  <si>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</si>
  <si>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</si>
  <si>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</si>
  <si>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</si>
  <si>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</si>
  <si>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</si>
  <si>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</si>
  <si>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</si>
  <si>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</si>
  <si>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</si>
  <si>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</si>
  <si>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</si>
  <si>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</si>
  <si>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</si>
  <si>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</si>
  <si>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</si>
  <si>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</si>
  <si>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</si>
  <si>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</si>
  <si>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</si>
  <si>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</si>
  <si>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</si>
  <si>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G14</t>
  </si>
  <si>
    <t>G15</t>
  </si>
  <si>
    <t>G16</t>
  </si>
  <si>
    <t>G17</t>
  </si>
  <si>
    <t>G18</t>
  </si>
  <si>
    <t>G19</t>
  </si>
  <si>
    <t>G20</t>
  </si>
  <si>
    <t>G21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</si>
  <si>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</si>
  <si>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</si>
  <si>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</si>
  <si>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</si>
  <si>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</si>
  <si>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</si>
  <si>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</si>
  <si>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</si>
  <si>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</si>
  <si>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</si>
  <si>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IDEAL</t>
  </si>
  <si>
    <t>HoleHeight</t>
  </si>
  <si>
    <t>HoleWidth</t>
  </si>
  <si>
    <t>BulgeID</t>
  </si>
  <si>
    <t>BulgeOD</t>
  </si>
  <si>
    <t>AVERAGE</t>
  </si>
  <si>
    <t>STD DEV</t>
  </si>
  <si>
    <t>Freq</t>
  </si>
  <si>
    <t>RelFreq</t>
  </si>
  <si>
    <t>ST DEV</t>
  </si>
  <si>
    <t>ChannelWidth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</si>
</sst>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PartA!$G$1</c:f>
              <c:strCache>
                <c:ptCount val="1"/>
                <c:pt idx="0">
                  <c:v>HoleHeight</c:v>
                </c:pt>
              </c:strCache>
            </c:strRef>
          </c:tx>
          <c:spPr>
            <a:ln w="25400">
              <a:noFill/>
            </a:ln>
          </c:spPr>
          <c:cat>
            <c:numRef>
              <c:f>PartA!$G$2:$G$6</c:f>
              <c:numCache>
                <c:formatCode>General</c:formatCode>
                <c:ptCount val="5"/>
                <c:pt idx="0">
                  <c:v>1.2270000000000001</c:v>
                </c:pt>
                <c:pt idx="1">
                  <c:v>1.228</c:v>
                </c:pt>
                <c:pt idx="2">
                  <c:v>1.2290000000000001</c:v>
                </c:pt>
                <c:pt idx="3">
                  <c:v>1.23</c:v>
                </c:pt>
                <c:pt idx="4">
                  <c:v>1.2310000000000001</c:v>
                </c:pt>
              </c:numCache>
            </c:numRef>
          </c:cat>
          <c:val>
            <c:numRef>
              <c:f>PartA!$I$2:$I$6</c:f>
              <c:numCache>
                <c:formatCode>General</c:formatCode>
                <c:ptCount val="5"/>
                <c:pt idx="0">
                  <c:v>0.1</c:v>
                </c:pt>
                <c:pt idx="1">
                  <c:v>0</c:v>
                </c:pt>
                <c:pt idx="2">
                  <c:v>0.5</c:v>
                </c:pt>
                <c:pt idx="3">
                  <c:v>0.1</c:v>
                </c:pt>
                <c:pt idx="4">
                  <c:v>0.3</c:v>
                </c:pt>
              </c:numCache>
            </c:numRef>
          </c:val>
        </c:ser>
        <c:axId val="89062016"/>
        <c:axId val="89207168"/>
      </c:barChart>
      <c:catAx>
        <c:axId val="89062016"/>
        <c:scaling>
          <c:orientation val="minMax"/>
        </c:scaling>
        <c:axPos val="b"/>
        <c:numFmt formatCode="General" sourceLinked="1"/>
        <c:tickLblPos val="nextTo"/>
        <c:crossAx val="89207168"/>
        <c:crosses val="autoZero"/>
        <c:auto val="1"/>
        <c:lblAlgn val="ctr"/>
        <c:lblOffset val="100"/>
      </c:catAx>
      <c:valAx>
        <c:axId val="89207168"/>
        <c:scaling>
          <c:orientation val="minMax"/>
          <c:max val="0.5"/>
          <c:min val="0"/>
        </c:scaling>
        <c:axPos val="l"/>
        <c:majorGridlines/>
        <c:numFmt formatCode="General" sourceLinked="1"/>
        <c:tickLblPos val="nextTo"/>
        <c:crossAx val="89062016"/>
        <c:crosses val="autoZero"/>
        <c:crossBetween val="between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'(D) EPN-2023'!$G$1</c:f>
              <c:strCache>
                <c:ptCount val="1"/>
                <c:pt idx="0">
                  <c:v>HoleHeight</c:v>
                </c:pt>
              </c:strCache>
            </c:strRef>
          </c:tx>
          <c:spPr>
            <a:ln w="25400">
              <a:noFill/>
            </a:ln>
          </c:spPr>
          <c:cat>
            <c:numRef>
              <c:f>'(D) EPN-2023'!$G$2:$G$5</c:f>
              <c:numCache>
                <c:formatCode>General</c:formatCode>
                <c:ptCount val="4"/>
                <c:pt idx="0">
                  <c:v>1.546</c:v>
                </c:pt>
                <c:pt idx="1">
                  <c:v>1.5469999999999999</c:v>
                </c:pt>
                <c:pt idx="2">
                  <c:v>1.548</c:v>
                </c:pt>
                <c:pt idx="3">
                  <c:v>1.5489999999999999</c:v>
                </c:pt>
              </c:numCache>
            </c:numRef>
          </c:cat>
          <c:val>
            <c:numRef>
              <c:f>'(D) EPN-2023'!$I$2:$I$5</c:f>
              <c:numCache>
                <c:formatCode>General</c:formatCode>
                <c:ptCount val="4"/>
                <c:pt idx="0">
                  <c:v>0.1111111111111111</c:v>
                </c:pt>
                <c:pt idx="1">
                  <c:v>0</c:v>
                </c:pt>
                <c:pt idx="2">
                  <c:v>0.22222222222222221</c:v>
                </c:pt>
                <c:pt idx="3">
                  <c:v>0.66666666666666663</c:v>
                </c:pt>
              </c:numCache>
            </c:numRef>
          </c:val>
        </c:ser>
        <c:axId val="61377536"/>
        <c:axId val="61448960"/>
      </c:barChart>
      <c:catAx>
        <c:axId val="61377536"/>
        <c:scaling>
          <c:orientation val="minMax"/>
        </c:scaling>
        <c:axPos val="b"/>
        <c:numFmt formatCode="General" sourceLinked="1"/>
        <c:tickLblPos val="nextTo"/>
        <c:crossAx val="61448960"/>
        <c:crosses val="autoZero"/>
        <c:auto val="1"/>
        <c:lblAlgn val="ctr"/>
        <c:lblOffset val="100"/>
      </c:catAx>
      <c:valAx>
        <c:axId val="61448960"/>
        <c:scaling>
          <c:orientation val="minMax"/>
          <c:max val="0.5"/>
          <c:min val="0"/>
        </c:scaling>
        <c:axPos val="l"/>
        <c:majorGridlines/>
        <c:numFmt formatCode="General" sourceLinked="1"/>
        <c:tickLblPos val="nextTo"/>
        <c:crossAx val="61377536"/>
        <c:crosses val="autoZero"/>
        <c:crossBetween val="between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'(D) EPN-2023'!$G$7</c:f>
              <c:strCache>
                <c:ptCount val="1"/>
                <c:pt idx="0">
                  <c:v>HoleWidth</c:v>
                </c:pt>
              </c:strCache>
            </c:strRef>
          </c:tx>
          <c:spPr>
            <a:ln w="25400">
              <a:noFill/>
            </a:ln>
          </c:spPr>
          <c:cat>
            <c:numRef>
              <c:f>'(D) EPN-2023'!$G$8:$G$13</c:f>
              <c:numCache>
                <c:formatCode>General</c:formatCode>
                <c:ptCount val="6"/>
                <c:pt idx="0">
                  <c:v>2.2869999999999999</c:v>
                </c:pt>
                <c:pt idx="1">
                  <c:v>2.2879999999999998</c:v>
                </c:pt>
                <c:pt idx="2">
                  <c:v>2.2890000000000001</c:v>
                </c:pt>
                <c:pt idx="3">
                  <c:v>2.29</c:v>
                </c:pt>
                <c:pt idx="4">
                  <c:v>2.2909999999999999</c:v>
                </c:pt>
                <c:pt idx="5">
                  <c:v>2.2919999999999998</c:v>
                </c:pt>
              </c:numCache>
            </c:numRef>
          </c:cat>
          <c:val>
            <c:numRef>
              <c:f>'(D) EPN-2023'!$I$8:$I$13</c:f>
              <c:numCache>
                <c:formatCode>General</c:formatCode>
                <c:ptCount val="6"/>
                <c:pt idx="0">
                  <c:v>0.1111111111111111</c:v>
                </c:pt>
                <c:pt idx="1">
                  <c:v>0.1111111111111111</c:v>
                </c:pt>
                <c:pt idx="2">
                  <c:v>0.33333333333333331</c:v>
                </c:pt>
                <c:pt idx="3">
                  <c:v>0.22222222222222221</c:v>
                </c:pt>
                <c:pt idx="4">
                  <c:v>0</c:v>
                </c:pt>
                <c:pt idx="5">
                  <c:v>0.1111111111111111</c:v>
                </c:pt>
              </c:numCache>
            </c:numRef>
          </c:val>
        </c:ser>
        <c:axId val="61363712"/>
        <c:axId val="61543168"/>
      </c:barChart>
      <c:catAx>
        <c:axId val="61363712"/>
        <c:scaling>
          <c:orientation val="minMax"/>
        </c:scaling>
        <c:axPos val="b"/>
        <c:numFmt formatCode="General" sourceLinked="1"/>
        <c:tickLblPos val="nextTo"/>
        <c:crossAx val="61543168"/>
        <c:crosses val="autoZero"/>
        <c:auto val="1"/>
        <c:lblAlgn val="ctr"/>
        <c:lblOffset val="100"/>
      </c:catAx>
      <c:valAx>
        <c:axId val="61543168"/>
        <c:scaling>
          <c:orientation val="minMax"/>
          <c:max val="0.5"/>
          <c:min val="0"/>
        </c:scaling>
        <c:axPos val="l"/>
        <c:majorGridlines/>
        <c:numFmt formatCode="General" sourceLinked="1"/>
        <c:tickLblPos val="nextTo"/>
        <c:crossAx val="61363712"/>
        <c:crosses val="autoZero"/>
        <c:crossBetween val="between"/>
      </c:valAx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'(D) EPN-2023'!$G$15</c:f>
              <c:strCache>
                <c:ptCount val="1"/>
                <c:pt idx="0">
                  <c:v>ChannelWidth</c:v>
                </c:pt>
              </c:strCache>
            </c:strRef>
          </c:tx>
          <c:spPr>
            <a:ln w="25400">
              <a:noFill/>
            </a:ln>
          </c:spPr>
          <c:cat>
            <c:numRef>
              <c:f>'(D) EPN-2023'!$G$16:$G$18</c:f>
              <c:numCache>
                <c:formatCode>General</c:formatCode>
                <c:ptCount val="3"/>
                <c:pt idx="0">
                  <c:v>1.196</c:v>
                </c:pt>
                <c:pt idx="1">
                  <c:v>1.1970000000000001</c:v>
                </c:pt>
                <c:pt idx="2">
                  <c:v>1.198</c:v>
                </c:pt>
              </c:numCache>
            </c:numRef>
          </c:cat>
          <c:val>
            <c:numRef>
              <c:f>'(D) EPN-2023'!$I$16:$I$18</c:f>
              <c:numCache>
                <c:formatCode>General</c:formatCode>
                <c:ptCount val="3"/>
                <c:pt idx="0">
                  <c:v>0.66666666666666663</c:v>
                </c:pt>
                <c:pt idx="1">
                  <c:v>0.1111111111111111</c:v>
                </c:pt>
                <c:pt idx="2">
                  <c:v>0.22222222222222221</c:v>
                </c:pt>
              </c:numCache>
            </c:numRef>
          </c:val>
        </c:ser>
        <c:axId val="61658624"/>
        <c:axId val="100762752"/>
      </c:barChart>
      <c:catAx>
        <c:axId val="61658624"/>
        <c:scaling>
          <c:orientation val="minMax"/>
        </c:scaling>
        <c:axPos val="b"/>
        <c:numFmt formatCode="General" sourceLinked="1"/>
        <c:tickLblPos val="nextTo"/>
        <c:crossAx val="100762752"/>
        <c:crosses val="autoZero"/>
        <c:auto val="1"/>
        <c:lblAlgn val="ctr"/>
        <c:lblOffset val="100"/>
      </c:catAx>
      <c:valAx>
        <c:axId val="100762752"/>
        <c:scaling>
          <c:orientation val="minMax"/>
          <c:max val="0.5"/>
          <c:min val="0"/>
        </c:scaling>
        <c:axPos val="l"/>
        <c:majorGridlines/>
        <c:numFmt formatCode="General" sourceLinked="1"/>
        <c:tickLblPos val="nextTo"/>
        <c:crossAx val="61658624"/>
        <c:crosses val="autoZero"/>
        <c:crossBetween val="between"/>
      </c:valAx>
    </c:plotArea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'(E) EPN-2024'!$G$1</c:f>
              <c:strCache>
                <c:ptCount val="1"/>
                <c:pt idx="0">
                  <c:v>HoleHeight</c:v>
                </c:pt>
              </c:strCache>
            </c:strRef>
          </c:tx>
          <c:spPr>
            <a:ln w="25400">
              <a:noFill/>
            </a:ln>
          </c:spPr>
          <c:cat>
            <c:numRef>
              <c:f>'(E) EPN-2024'!$G$2:$G$8</c:f>
              <c:numCache>
                <c:formatCode>General</c:formatCode>
                <c:ptCount val="7"/>
                <c:pt idx="0">
                  <c:v>1.548</c:v>
                </c:pt>
                <c:pt idx="1">
                  <c:v>1.5489999999999999</c:v>
                </c:pt>
                <c:pt idx="2">
                  <c:v>1.55</c:v>
                </c:pt>
                <c:pt idx="3">
                  <c:v>1.5509999999999999</c:v>
                </c:pt>
                <c:pt idx="4">
                  <c:v>1.552</c:v>
                </c:pt>
                <c:pt idx="5">
                  <c:v>1.5529999999999999</c:v>
                </c:pt>
                <c:pt idx="6">
                  <c:v>1.554</c:v>
                </c:pt>
              </c:numCache>
            </c:numRef>
          </c:cat>
          <c:val>
            <c:numRef>
              <c:f>'(E) EPN-2024'!$I$2:$I$8</c:f>
              <c:numCache>
                <c:formatCode>General</c:formatCode>
                <c:ptCount val="7"/>
                <c:pt idx="0">
                  <c:v>9.0909090909090912E-2</c:v>
                </c:pt>
                <c:pt idx="1">
                  <c:v>9.0909090909090912E-2</c:v>
                </c:pt>
                <c:pt idx="2">
                  <c:v>0.36363636363636365</c:v>
                </c:pt>
                <c:pt idx="3">
                  <c:v>0.27272727272727271</c:v>
                </c:pt>
                <c:pt idx="4">
                  <c:v>0</c:v>
                </c:pt>
                <c:pt idx="5">
                  <c:v>0</c:v>
                </c:pt>
                <c:pt idx="6">
                  <c:v>0.18181818181818182</c:v>
                </c:pt>
              </c:numCache>
            </c:numRef>
          </c:val>
        </c:ser>
        <c:axId val="102638720"/>
        <c:axId val="102640256"/>
      </c:barChart>
      <c:catAx>
        <c:axId val="102638720"/>
        <c:scaling>
          <c:orientation val="minMax"/>
        </c:scaling>
        <c:axPos val="b"/>
        <c:numFmt formatCode="General" sourceLinked="1"/>
        <c:tickLblPos val="nextTo"/>
        <c:crossAx val="102640256"/>
        <c:crosses val="autoZero"/>
        <c:auto val="1"/>
        <c:lblAlgn val="ctr"/>
        <c:lblOffset val="100"/>
      </c:catAx>
      <c:valAx>
        <c:axId val="102640256"/>
        <c:scaling>
          <c:orientation val="minMax"/>
          <c:max val="0.5"/>
          <c:min val="0"/>
        </c:scaling>
        <c:axPos val="l"/>
        <c:majorGridlines/>
        <c:numFmt formatCode="General" sourceLinked="1"/>
        <c:tickLblPos val="nextTo"/>
        <c:crossAx val="102638720"/>
        <c:crosses val="autoZero"/>
        <c:crossBetween val="between"/>
      </c:valAx>
    </c:plotArea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'(E) EPN-2024'!$G$10</c:f>
              <c:strCache>
                <c:ptCount val="1"/>
                <c:pt idx="0">
                  <c:v>HoleWidth</c:v>
                </c:pt>
              </c:strCache>
            </c:strRef>
          </c:tx>
          <c:spPr>
            <a:ln w="25400">
              <a:noFill/>
            </a:ln>
          </c:spPr>
          <c:cat>
            <c:numRef>
              <c:f>'(E) EPN-2024'!$G$11:$G$16</c:f>
              <c:numCache>
                <c:formatCode>General</c:formatCode>
                <c:ptCount val="6"/>
                <c:pt idx="0">
                  <c:v>2.2829999999999999</c:v>
                </c:pt>
                <c:pt idx="1">
                  <c:v>2.2839999999999998</c:v>
                </c:pt>
                <c:pt idx="2">
                  <c:v>2.2850000000000001</c:v>
                </c:pt>
                <c:pt idx="3">
                  <c:v>2.286</c:v>
                </c:pt>
                <c:pt idx="4">
                  <c:v>2.2869999999999999</c:v>
                </c:pt>
                <c:pt idx="5">
                  <c:v>2.2879999999999998</c:v>
                </c:pt>
              </c:numCache>
            </c:numRef>
          </c:cat>
          <c:val>
            <c:numRef>
              <c:f>'(E) EPN-2024'!$I$11:$I$16</c:f>
              <c:numCache>
                <c:formatCode>General</c:formatCode>
                <c:ptCount val="6"/>
                <c:pt idx="0">
                  <c:v>0.18181818181818182</c:v>
                </c:pt>
                <c:pt idx="1">
                  <c:v>9.0909090909090912E-2</c:v>
                </c:pt>
                <c:pt idx="2">
                  <c:v>9.0909090909090912E-2</c:v>
                </c:pt>
                <c:pt idx="3">
                  <c:v>0.27272727272727271</c:v>
                </c:pt>
                <c:pt idx="4">
                  <c:v>0.27272727272727271</c:v>
                </c:pt>
                <c:pt idx="5">
                  <c:v>9.0909090909090912E-2</c:v>
                </c:pt>
              </c:numCache>
            </c:numRef>
          </c:val>
        </c:ser>
        <c:axId val="100453760"/>
        <c:axId val="101282944"/>
      </c:barChart>
      <c:catAx>
        <c:axId val="100453760"/>
        <c:scaling>
          <c:orientation val="minMax"/>
        </c:scaling>
        <c:axPos val="b"/>
        <c:numFmt formatCode="General" sourceLinked="1"/>
        <c:tickLblPos val="nextTo"/>
        <c:crossAx val="101282944"/>
        <c:crosses val="autoZero"/>
        <c:auto val="1"/>
        <c:lblAlgn val="ctr"/>
        <c:lblOffset val="100"/>
      </c:catAx>
      <c:valAx>
        <c:axId val="101282944"/>
        <c:scaling>
          <c:orientation val="minMax"/>
          <c:max val="0.5"/>
          <c:min val="0"/>
        </c:scaling>
        <c:axPos val="l"/>
        <c:majorGridlines/>
        <c:numFmt formatCode="General" sourceLinked="1"/>
        <c:tickLblPos val="nextTo"/>
        <c:crossAx val="100453760"/>
        <c:crosses val="autoZero"/>
        <c:crossBetween val="between"/>
      </c:valAx>
    </c:plotArea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'(E) EPN-2024'!$G$18</c:f>
              <c:strCache>
                <c:ptCount val="1"/>
                <c:pt idx="0">
                  <c:v>ChannelWidth</c:v>
                </c:pt>
              </c:strCache>
            </c:strRef>
          </c:tx>
          <c:spPr>
            <a:ln w="25400">
              <a:noFill/>
            </a:ln>
          </c:spPr>
          <c:cat>
            <c:numRef>
              <c:f>'(E) EPN-2024'!$G$19:$G$25</c:f>
              <c:numCache>
                <c:formatCode>General</c:formatCode>
                <c:ptCount val="7"/>
                <c:pt idx="0">
                  <c:v>1.1930000000000001</c:v>
                </c:pt>
                <c:pt idx="1">
                  <c:v>1.194</c:v>
                </c:pt>
                <c:pt idx="2">
                  <c:v>1.1950000000000001</c:v>
                </c:pt>
                <c:pt idx="3">
                  <c:v>1.196</c:v>
                </c:pt>
                <c:pt idx="4">
                  <c:v>1.1970000000000001</c:v>
                </c:pt>
                <c:pt idx="5">
                  <c:v>1.198</c:v>
                </c:pt>
                <c:pt idx="6">
                  <c:v>1.1990000000000001</c:v>
                </c:pt>
              </c:numCache>
            </c:numRef>
          </c:cat>
          <c:val>
            <c:numRef>
              <c:f>'(E) EPN-2024'!$I$19:$I$25</c:f>
              <c:numCache>
                <c:formatCode>General</c:formatCode>
                <c:ptCount val="7"/>
                <c:pt idx="0">
                  <c:v>9.0909090909090912E-2</c:v>
                </c:pt>
                <c:pt idx="1">
                  <c:v>0</c:v>
                </c:pt>
                <c:pt idx="2">
                  <c:v>0.27272727272727271</c:v>
                </c:pt>
                <c:pt idx="3">
                  <c:v>0.45454545454545453</c:v>
                </c:pt>
                <c:pt idx="4">
                  <c:v>0</c:v>
                </c:pt>
                <c:pt idx="5">
                  <c:v>9.0909090909090912E-2</c:v>
                </c:pt>
                <c:pt idx="6">
                  <c:v>9.0909090909090912E-2</c:v>
                </c:pt>
              </c:numCache>
            </c:numRef>
          </c:val>
        </c:ser>
        <c:axId val="100442880"/>
        <c:axId val="100444416"/>
      </c:barChart>
      <c:catAx>
        <c:axId val="100442880"/>
        <c:scaling>
          <c:orientation val="minMax"/>
        </c:scaling>
        <c:axPos val="b"/>
        <c:numFmt formatCode="General" sourceLinked="1"/>
        <c:tickLblPos val="nextTo"/>
        <c:crossAx val="100444416"/>
        <c:crosses val="autoZero"/>
        <c:auto val="1"/>
        <c:lblAlgn val="ctr"/>
        <c:lblOffset val="100"/>
      </c:catAx>
      <c:valAx>
        <c:axId val="100444416"/>
        <c:scaling>
          <c:orientation val="minMax"/>
          <c:max val="0.5"/>
          <c:min val="0"/>
        </c:scaling>
        <c:axPos val="l"/>
        <c:majorGridlines/>
        <c:numFmt formatCode="General" sourceLinked="1"/>
        <c:tickLblPos val="nextTo"/>
        <c:crossAx val="100442880"/>
        <c:crosses val="autoZero"/>
        <c:crossBetween val="between"/>
      </c:valAx>
    </c:plotArea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'(F) EPN-2019'!$G$1</c:f>
              <c:strCache>
                <c:ptCount val="1"/>
                <c:pt idx="0">
                  <c:v>HoleHeight</c:v>
                </c:pt>
              </c:strCache>
            </c:strRef>
          </c:tx>
          <c:spPr>
            <a:ln w="25400">
              <a:noFill/>
            </a:ln>
          </c:spPr>
          <c:cat>
            <c:numRef>
              <c:f>'(F) EPN-2019'!$G$2:$G$19</c:f>
              <c:numCache>
                <c:formatCode>General</c:formatCode>
                <c:ptCount val="18"/>
                <c:pt idx="0">
                  <c:v>1.2150000000000001</c:v>
                </c:pt>
                <c:pt idx="1">
                  <c:v>1.216</c:v>
                </c:pt>
                <c:pt idx="2">
                  <c:v>1.2170000000000001</c:v>
                </c:pt>
                <c:pt idx="3">
                  <c:v>1.218</c:v>
                </c:pt>
                <c:pt idx="4">
                  <c:v>1.2190000000000001</c:v>
                </c:pt>
                <c:pt idx="5">
                  <c:v>1.22</c:v>
                </c:pt>
                <c:pt idx="6">
                  <c:v>1.2210000000000001</c:v>
                </c:pt>
                <c:pt idx="7">
                  <c:v>1.222</c:v>
                </c:pt>
                <c:pt idx="8">
                  <c:v>1.2230000000000001</c:v>
                </c:pt>
                <c:pt idx="9">
                  <c:v>1.224</c:v>
                </c:pt>
                <c:pt idx="10">
                  <c:v>1.2250000000000001</c:v>
                </c:pt>
                <c:pt idx="11">
                  <c:v>1.226</c:v>
                </c:pt>
                <c:pt idx="12">
                  <c:v>1.2270000000000001</c:v>
                </c:pt>
                <c:pt idx="13">
                  <c:v>1.228</c:v>
                </c:pt>
                <c:pt idx="14">
                  <c:v>1.2290000000000001</c:v>
                </c:pt>
                <c:pt idx="15">
                  <c:v>1.23</c:v>
                </c:pt>
                <c:pt idx="16">
                  <c:v>1.2310000000000001</c:v>
                </c:pt>
                <c:pt idx="17">
                  <c:v>1.232</c:v>
                </c:pt>
              </c:numCache>
            </c:numRef>
          </c:cat>
          <c:val>
            <c:numRef>
              <c:f>'(F) EPN-2019'!$I$2:$I$19</c:f>
              <c:numCache>
                <c:formatCode>General</c:formatCode>
                <c:ptCount val="18"/>
                <c:pt idx="0">
                  <c:v>0.55555555555555558</c:v>
                </c:pt>
                <c:pt idx="1">
                  <c:v>0</c:v>
                </c:pt>
                <c:pt idx="2">
                  <c:v>0.1111111111111111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0.1111111111111111</c:v>
                </c:pt>
                <c:pt idx="7">
                  <c:v>0</c:v>
                </c:pt>
                <c:pt idx="8">
                  <c:v>0.1111111111111111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0.1111111111111111</c:v>
                </c:pt>
              </c:numCache>
            </c:numRef>
          </c:val>
        </c:ser>
        <c:axId val="112771456"/>
        <c:axId val="112772992"/>
      </c:barChart>
      <c:catAx>
        <c:axId val="112771456"/>
        <c:scaling>
          <c:orientation val="minMax"/>
        </c:scaling>
        <c:axPos val="b"/>
        <c:numFmt formatCode="General" sourceLinked="1"/>
        <c:tickLblPos val="nextTo"/>
        <c:crossAx val="112772992"/>
        <c:crosses val="autoZero"/>
        <c:auto val="1"/>
        <c:lblAlgn val="ctr"/>
        <c:lblOffset val="100"/>
      </c:catAx>
      <c:valAx>
        <c:axId val="112772992"/>
        <c:scaling>
          <c:orientation val="minMax"/>
          <c:max val="0.5"/>
          <c:min val="0"/>
        </c:scaling>
        <c:axPos val="l"/>
        <c:majorGridlines/>
        <c:numFmt formatCode="General" sourceLinked="1"/>
        <c:tickLblPos val="nextTo"/>
        <c:crossAx val="112771456"/>
        <c:crosses val="autoZero"/>
        <c:crossBetween val="between"/>
      </c:valAx>
    </c:plotArea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'(F) EPN-2019'!$G$21</c:f>
              <c:strCache>
                <c:ptCount val="1"/>
                <c:pt idx="0">
                  <c:v>HoleWidth</c:v>
                </c:pt>
              </c:strCache>
            </c:strRef>
          </c:tx>
          <c:spPr>
            <a:ln w="25400">
              <a:noFill/>
            </a:ln>
          </c:spPr>
          <c:cat>
            <c:numRef>
              <c:f>'(F) EPN-2019'!$G$22:$G$35</c:f>
              <c:numCache>
                <c:formatCode>General</c:formatCode>
                <c:ptCount val="14"/>
                <c:pt idx="0">
                  <c:v>1.774</c:v>
                </c:pt>
                <c:pt idx="1">
                  <c:v>1.7749999999999999</c:v>
                </c:pt>
                <c:pt idx="2">
                  <c:v>1.776</c:v>
                </c:pt>
                <c:pt idx="3">
                  <c:v>1.7769999999999999</c:v>
                </c:pt>
                <c:pt idx="4">
                  <c:v>1.778</c:v>
                </c:pt>
                <c:pt idx="5">
                  <c:v>1.7789999999999999</c:v>
                </c:pt>
                <c:pt idx="6">
                  <c:v>1.78</c:v>
                </c:pt>
                <c:pt idx="7">
                  <c:v>1.7809999999999999</c:v>
                </c:pt>
                <c:pt idx="8">
                  <c:v>1.782</c:v>
                </c:pt>
                <c:pt idx="9">
                  <c:v>1.7829999999999999</c:v>
                </c:pt>
                <c:pt idx="10">
                  <c:v>1.784</c:v>
                </c:pt>
                <c:pt idx="11">
                  <c:v>1.7849999999999999</c:v>
                </c:pt>
                <c:pt idx="12">
                  <c:v>1.786</c:v>
                </c:pt>
                <c:pt idx="13">
                  <c:v>1.7869999999999999</c:v>
                </c:pt>
              </c:numCache>
            </c:numRef>
          </c:cat>
          <c:val>
            <c:numRef>
              <c:f>'(F) EPN-2019'!$I$22:$I$35</c:f>
              <c:numCache>
                <c:formatCode>General</c:formatCode>
                <c:ptCount val="14"/>
                <c:pt idx="0">
                  <c:v>0.1111111111111111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0.1111111111111111</c:v>
                </c:pt>
                <c:pt idx="5">
                  <c:v>0</c:v>
                </c:pt>
                <c:pt idx="6">
                  <c:v>0</c:v>
                </c:pt>
                <c:pt idx="7">
                  <c:v>0.1111111111111111</c:v>
                </c:pt>
                <c:pt idx="8">
                  <c:v>0</c:v>
                </c:pt>
                <c:pt idx="9">
                  <c:v>0.1111111111111111</c:v>
                </c:pt>
                <c:pt idx="10">
                  <c:v>0.22222222222222221</c:v>
                </c:pt>
                <c:pt idx="11">
                  <c:v>0.22222222222222221</c:v>
                </c:pt>
                <c:pt idx="12">
                  <c:v>0</c:v>
                </c:pt>
                <c:pt idx="13">
                  <c:v>0.1111111111111111</c:v>
                </c:pt>
              </c:numCache>
            </c:numRef>
          </c:val>
        </c:ser>
        <c:axId val="112330624"/>
        <c:axId val="112363392"/>
      </c:barChart>
      <c:catAx>
        <c:axId val="112330624"/>
        <c:scaling>
          <c:orientation val="minMax"/>
        </c:scaling>
        <c:axPos val="b"/>
        <c:numFmt formatCode="General" sourceLinked="1"/>
        <c:tickLblPos val="nextTo"/>
        <c:crossAx val="112363392"/>
        <c:crosses val="autoZero"/>
        <c:auto val="1"/>
        <c:lblAlgn val="ctr"/>
        <c:lblOffset val="100"/>
      </c:catAx>
      <c:valAx>
        <c:axId val="112363392"/>
        <c:scaling>
          <c:orientation val="minMax"/>
          <c:max val="0.5"/>
          <c:min val="0"/>
        </c:scaling>
        <c:axPos val="l"/>
        <c:majorGridlines/>
        <c:numFmt formatCode="General" sourceLinked="1"/>
        <c:tickLblPos val="nextTo"/>
        <c:crossAx val="112330624"/>
        <c:crosses val="autoZero"/>
        <c:crossBetween val="between"/>
      </c:valAx>
    </c:plotArea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'(F) EPN-2019'!$G$37</c:f>
              <c:strCache>
                <c:ptCount val="1"/>
                <c:pt idx="0">
                  <c:v>ChannelWidth</c:v>
                </c:pt>
              </c:strCache>
            </c:strRef>
          </c:tx>
          <c:spPr>
            <a:ln w="25400">
              <a:noFill/>
            </a:ln>
          </c:spPr>
          <c:cat>
            <c:numRef>
              <c:f>'(F) EPN-2019'!$G$38:$G$42</c:f>
              <c:numCache>
                <c:formatCode>General</c:formatCode>
                <c:ptCount val="5"/>
                <c:pt idx="0">
                  <c:v>1.1859999999999999</c:v>
                </c:pt>
                <c:pt idx="1">
                  <c:v>1.1870000000000001</c:v>
                </c:pt>
                <c:pt idx="2">
                  <c:v>1.1879999999999999</c:v>
                </c:pt>
                <c:pt idx="3">
                  <c:v>1.1890000000000001</c:v>
                </c:pt>
                <c:pt idx="4">
                  <c:v>1.19</c:v>
                </c:pt>
              </c:numCache>
            </c:numRef>
          </c:cat>
          <c:val>
            <c:numRef>
              <c:f>'(F) EPN-2019'!$I$38:$I$42</c:f>
              <c:numCache>
                <c:formatCode>General</c:formatCode>
                <c:ptCount val="5"/>
                <c:pt idx="0">
                  <c:v>0.1111111111111111</c:v>
                </c:pt>
                <c:pt idx="1">
                  <c:v>0.22222222222222221</c:v>
                </c:pt>
                <c:pt idx="2">
                  <c:v>0.33333333333333331</c:v>
                </c:pt>
                <c:pt idx="3">
                  <c:v>0.1111111111111111</c:v>
                </c:pt>
                <c:pt idx="4">
                  <c:v>0.22222222222222221</c:v>
                </c:pt>
              </c:numCache>
            </c:numRef>
          </c:val>
        </c:ser>
        <c:axId val="114657536"/>
        <c:axId val="112345088"/>
      </c:barChart>
      <c:catAx>
        <c:axId val="114657536"/>
        <c:scaling>
          <c:orientation val="minMax"/>
        </c:scaling>
        <c:axPos val="b"/>
        <c:numFmt formatCode="General" sourceLinked="1"/>
        <c:tickLblPos val="nextTo"/>
        <c:crossAx val="112345088"/>
        <c:crosses val="autoZero"/>
        <c:auto val="1"/>
        <c:lblAlgn val="ctr"/>
        <c:lblOffset val="100"/>
      </c:catAx>
      <c:valAx>
        <c:axId val="112345088"/>
        <c:scaling>
          <c:orientation val="minMax"/>
          <c:max val="0.5"/>
          <c:min val="0"/>
        </c:scaling>
        <c:axPos val="l"/>
        <c:majorGridlines/>
        <c:numFmt formatCode="General" sourceLinked="1"/>
        <c:tickLblPos val="nextTo"/>
        <c:crossAx val="114657536"/>
        <c:crosses val="autoZero"/>
        <c:crossBetween val="between"/>
      </c:valAx>
    </c:plotArea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'(G) EPN-2017'!$I$1</c:f>
              <c:strCache>
                <c:ptCount val="1"/>
                <c:pt idx="0">
                  <c:v>HoleHeight</c:v>
                </c:pt>
              </c:strCache>
            </c:strRef>
          </c:tx>
          <c:spPr>
            <a:ln w="25400">
              <a:noFill/>
            </a:ln>
          </c:spPr>
          <c:cat>
            <c:numRef>
              <c:f>'(G) EPN-2017'!$I$2:$I$5</c:f>
              <c:numCache>
                <c:formatCode>0.000</c:formatCode>
                <c:ptCount val="4"/>
                <c:pt idx="0">
                  <c:v>1.0349999999999999</c:v>
                </c:pt>
                <c:pt idx="1">
                  <c:v>1.036</c:v>
                </c:pt>
                <c:pt idx="2">
                  <c:v>1.0369999999999999</c:v>
                </c:pt>
                <c:pt idx="3">
                  <c:v>1.038</c:v>
                </c:pt>
              </c:numCache>
            </c:numRef>
          </c:cat>
          <c:val>
            <c:numRef>
              <c:f>'(G) EPN-2017'!$K$2:$K$5</c:f>
              <c:numCache>
                <c:formatCode>General</c:formatCode>
                <c:ptCount val="4"/>
                <c:pt idx="0">
                  <c:v>4.7619047619047616E-2</c:v>
                </c:pt>
                <c:pt idx="1">
                  <c:v>0.47619047619047616</c:v>
                </c:pt>
                <c:pt idx="2">
                  <c:v>0.38095238095238093</c:v>
                </c:pt>
                <c:pt idx="3">
                  <c:v>9.5238095238095233E-2</c:v>
                </c:pt>
              </c:numCache>
            </c:numRef>
          </c:val>
        </c:ser>
        <c:axId val="98356224"/>
        <c:axId val="98595584"/>
      </c:barChart>
      <c:catAx>
        <c:axId val="98356224"/>
        <c:scaling>
          <c:orientation val="minMax"/>
        </c:scaling>
        <c:axPos val="b"/>
        <c:numFmt formatCode="0.000" sourceLinked="1"/>
        <c:tickLblPos val="nextTo"/>
        <c:crossAx val="98595584"/>
        <c:crosses val="autoZero"/>
        <c:auto val="1"/>
        <c:lblAlgn val="ctr"/>
        <c:lblOffset val="100"/>
      </c:catAx>
      <c:valAx>
        <c:axId val="98595584"/>
        <c:scaling>
          <c:orientation val="minMax"/>
          <c:max val="0.5"/>
          <c:min val="0"/>
        </c:scaling>
        <c:axPos val="l"/>
        <c:majorGridlines/>
        <c:numFmt formatCode="General" sourceLinked="1"/>
        <c:tickLblPos val="nextTo"/>
        <c:crossAx val="98356224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PartA!$G$8</c:f>
              <c:strCache>
                <c:ptCount val="1"/>
                <c:pt idx="0">
                  <c:v>HoleWidth</c:v>
                </c:pt>
              </c:strCache>
            </c:strRef>
          </c:tx>
          <c:spPr>
            <a:ln w="25400">
              <a:noFill/>
            </a:ln>
          </c:spPr>
          <c:cat>
            <c:numRef>
              <c:f>PartA!$G$9:$G$11</c:f>
              <c:numCache>
                <c:formatCode>General</c:formatCode>
                <c:ptCount val="3"/>
                <c:pt idx="0">
                  <c:v>1.7829999999999999</c:v>
                </c:pt>
                <c:pt idx="1">
                  <c:v>1.784</c:v>
                </c:pt>
                <c:pt idx="2">
                  <c:v>1.7849999999999999</c:v>
                </c:pt>
              </c:numCache>
            </c:numRef>
          </c:cat>
          <c:val>
            <c:numRef>
              <c:f>PartA!$I$9:$I$11</c:f>
              <c:numCache>
                <c:formatCode>General</c:formatCode>
                <c:ptCount val="3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</c:numCache>
            </c:numRef>
          </c:val>
        </c:ser>
        <c:axId val="89231360"/>
        <c:axId val="89232896"/>
      </c:barChart>
      <c:catAx>
        <c:axId val="89231360"/>
        <c:scaling>
          <c:orientation val="minMax"/>
        </c:scaling>
        <c:axPos val="b"/>
        <c:numFmt formatCode="General" sourceLinked="1"/>
        <c:tickLblPos val="nextTo"/>
        <c:crossAx val="89232896"/>
        <c:crosses val="autoZero"/>
        <c:auto val="1"/>
        <c:lblAlgn val="ctr"/>
        <c:lblOffset val="100"/>
      </c:catAx>
      <c:valAx>
        <c:axId val="89232896"/>
        <c:scaling>
          <c:orientation val="minMax"/>
          <c:max val="0.5"/>
          <c:min val="0"/>
        </c:scaling>
        <c:axPos val="l"/>
        <c:majorGridlines/>
        <c:numFmt formatCode="General" sourceLinked="1"/>
        <c:tickLblPos val="nextTo"/>
        <c:crossAx val="89231360"/>
        <c:crosses val="autoZero"/>
        <c:crossBetween val="between"/>
      </c:valAx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'(G) EPN-2017'!$I$7</c:f>
              <c:strCache>
                <c:ptCount val="1"/>
                <c:pt idx="0">
                  <c:v>HoleWidth</c:v>
                </c:pt>
              </c:strCache>
            </c:strRef>
          </c:tx>
          <c:spPr>
            <a:ln w="25400">
              <a:noFill/>
            </a:ln>
          </c:spPr>
          <c:cat>
            <c:numRef>
              <c:f>'(G) EPN-2017'!$I$8:$I$12</c:f>
              <c:numCache>
                <c:formatCode>0.000</c:formatCode>
                <c:ptCount val="5"/>
                <c:pt idx="0">
                  <c:v>1.0840000000000001</c:v>
                </c:pt>
                <c:pt idx="1">
                  <c:v>1.085</c:v>
                </c:pt>
                <c:pt idx="2">
                  <c:v>1.0860000000000001</c:v>
                </c:pt>
                <c:pt idx="3">
                  <c:v>1.087</c:v>
                </c:pt>
                <c:pt idx="4">
                  <c:v>1.0880000000000001</c:v>
                </c:pt>
              </c:numCache>
            </c:numRef>
          </c:cat>
          <c:val>
            <c:numRef>
              <c:f>'(G) EPN-2017'!$K$8:$K$12</c:f>
              <c:numCache>
                <c:formatCode>General</c:formatCode>
                <c:ptCount val="5"/>
                <c:pt idx="0">
                  <c:v>0.23809523809523808</c:v>
                </c:pt>
                <c:pt idx="1">
                  <c:v>0.38095238095238093</c:v>
                </c:pt>
                <c:pt idx="2">
                  <c:v>0.23809523809523808</c:v>
                </c:pt>
                <c:pt idx="3">
                  <c:v>4.7619047619047616E-2</c:v>
                </c:pt>
                <c:pt idx="4">
                  <c:v>9.5238095238095233E-2</c:v>
                </c:pt>
              </c:numCache>
            </c:numRef>
          </c:val>
        </c:ser>
        <c:axId val="98627584"/>
        <c:axId val="98629120"/>
      </c:barChart>
      <c:catAx>
        <c:axId val="98627584"/>
        <c:scaling>
          <c:orientation val="minMax"/>
        </c:scaling>
        <c:axPos val="b"/>
        <c:numFmt formatCode="0.000" sourceLinked="1"/>
        <c:tickLblPos val="nextTo"/>
        <c:crossAx val="98629120"/>
        <c:crosses val="autoZero"/>
        <c:auto val="1"/>
        <c:lblAlgn val="ctr"/>
        <c:lblOffset val="100"/>
      </c:catAx>
      <c:valAx>
        <c:axId val="98629120"/>
        <c:scaling>
          <c:orientation val="minMax"/>
          <c:max val="0.5"/>
          <c:min val="0"/>
        </c:scaling>
        <c:axPos val="l"/>
        <c:majorGridlines/>
        <c:numFmt formatCode="General" sourceLinked="1"/>
        <c:tickLblPos val="nextTo"/>
        <c:crossAx val="98627584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'(G) EPN-2017'!$I$14</c:f>
              <c:strCache>
                <c:ptCount val="1"/>
                <c:pt idx="0">
                  <c:v>BulgeID</c:v>
                </c:pt>
              </c:strCache>
            </c:strRef>
          </c:tx>
          <c:spPr>
            <a:ln w="25400">
              <a:noFill/>
            </a:ln>
          </c:spPr>
          <c:cat>
            <c:numRef>
              <c:f>'(G) EPN-2017'!$I$15:$I$20</c:f>
              <c:numCache>
                <c:formatCode>0.000</c:formatCode>
                <c:ptCount val="6"/>
                <c:pt idx="0">
                  <c:v>1.21</c:v>
                </c:pt>
                <c:pt idx="1">
                  <c:v>1.2110000000000001</c:v>
                </c:pt>
                <c:pt idx="2">
                  <c:v>1.212</c:v>
                </c:pt>
                <c:pt idx="3">
                  <c:v>1.2130000000000001</c:v>
                </c:pt>
                <c:pt idx="4">
                  <c:v>1.214</c:v>
                </c:pt>
                <c:pt idx="5">
                  <c:v>1.2150000000000001</c:v>
                </c:pt>
              </c:numCache>
            </c:numRef>
          </c:cat>
          <c:val>
            <c:numRef>
              <c:f>'(G) EPN-2017'!$K$15:$K$20</c:f>
              <c:numCache>
                <c:formatCode>General</c:formatCode>
                <c:ptCount val="6"/>
                <c:pt idx="0">
                  <c:v>9.5238095238095233E-2</c:v>
                </c:pt>
                <c:pt idx="1">
                  <c:v>0.2857142857142857</c:v>
                </c:pt>
                <c:pt idx="2">
                  <c:v>0.2857142857142857</c:v>
                </c:pt>
                <c:pt idx="3">
                  <c:v>0.23809523809523808</c:v>
                </c:pt>
                <c:pt idx="4">
                  <c:v>4.7619047619047616E-2</c:v>
                </c:pt>
                <c:pt idx="5">
                  <c:v>4.7619047619047616E-2</c:v>
                </c:pt>
              </c:numCache>
            </c:numRef>
          </c:val>
        </c:ser>
        <c:axId val="98468608"/>
        <c:axId val="98470144"/>
      </c:barChart>
      <c:catAx>
        <c:axId val="98468608"/>
        <c:scaling>
          <c:orientation val="minMax"/>
        </c:scaling>
        <c:axPos val="b"/>
        <c:numFmt formatCode="0.000" sourceLinked="1"/>
        <c:tickLblPos val="nextTo"/>
        <c:crossAx val="98470144"/>
        <c:crosses val="autoZero"/>
        <c:auto val="1"/>
        <c:lblAlgn val="ctr"/>
        <c:lblOffset val="100"/>
      </c:catAx>
      <c:valAx>
        <c:axId val="98470144"/>
        <c:scaling>
          <c:orientation val="minMax"/>
          <c:max val="0.5"/>
          <c:min val="0"/>
        </c:scaling>
        <c:axPos val="l"/>
        <c:majorGridlines/>
        <c:numFmt formatCode="General" sourceLinked="1"/>
        <c:tickLblPos val="nextTo"/>
        <c:crossAx val="98468608"/>
        <c:crosses val="autoZero"/>
        <c:crossBetween val="between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'(G) EPN-2017'!$I$22</c:f>
              <c:strCache>
                <c:ptCount val="1"/>
                <c:pt idx="0">
                  <c:v>BulgeOD</c:v>
                </c:pt>
              </c:strCache>
            </c:strRef>
          </c:tx>
          <c:spPr>
            <a:ln w="25400">
              <a:noFill/>
            </a:ln>
          </c:spPr>
          <c:cat>
            <c:numRef>
              <c:f>'(G) EPN-2017'!$I$23:$I$28</c:f>
              <c:numCache>
                <c:formatCode>0.000</c:formatCode>
                <c:ptCount val="6"/>
                <c:pt idx="0">
                  <c:v>1.4350000000000001</c:v>
                </c:pt>
                <c:pt idx="1">
                  <c:v>1.4359999999999999</c:v>
                </c:pt>
                <c:pt idx="2">
                  <c:v>1.4370000000000001</c:v>
                </c:pt>
                <c:pt idx="3">
                  <c:v>1.4379999999999999</c:v>
                </c:pt>
                <c:pt idx="4">
                  <c:v>1.4390000000000001</c:v>
                </c:pt>
                <c:pt idx="5">
                  <c:v>1.44</c:v>
                </c:pt>
              </c:numCache>
            </c:numRef>
          </c:cat>
          <c:val>
            <c:numRef>
              <c:f>'(G) EPN-2017'!$K$23:$K$28</c:f>
              <c:numCache>
                <c:formatCode>General</c:formatCode>
                <c:ptCount val="6"/>
                <c:pt idx="0">
                  <c:v>0.14285714285714285</c:v>
                </c:pt>
                <c:pt idx="1">
                  <c:v>9.5238095238095233E-2</c:v>
                </c:pt>
                <c:pt idx="2">
                  <c:v>9.5238095238095233E-2</c:v>
                </c:pt>
                <c:pt idx="3">
                  <c:v>0.33333333333333331</c:v>
                </c:pt>
                <c:pt idx="4">
                  <c:v>0.14285714285714285</c:v>
                </c:pt>
                <c:pt idx="5">
                  <c:v>0.19047619047619047</c:v>
                </c:pt>
              </c:numCache>
            </c:numRef>
          </c:val>
        </c:ser>
        <c:axId val="98498048"/>
        <c:axId val="98499584"/>
      </c:barChart>
      <c:catAx>
        <c:axId val="98498048"/>
        <c:scaling>
          <c:orientation val="minMax"/>
        </c:scaling>
        <c:axPos val="b"/>
        <c:numFmt formatCode="0.000" sourceLinked="1"/>
        <c:tickLblPos val="nextTo"/>
        <c:crossAx val="98499584"/>
        <c:crosses val="autoZero"/>
        <c:auto val="1"/>
        <c:lblAlgn val="ctr"/>
        <c:lblOffset val="100"/>
      </c:catAx>
      <c:valAx>
        <c:axId val="98499584"/>
        <c:scaling>
          <c:orientation val="minMax"/>
          <c:max val="0.5"/>
          <c:min val="0"/>
        </c:scaling>
        <c:axPos val="l"/>
        <c:majorGridlines/>
        <c:numFmt formatCode="General" sourceLinked="1"/>
        <c:tickLblPos val="nextTo"/>
        <c:crossAx val="98498048"/>
        <c:crosses val="autoZero"/>
        <c:crossBetween val="between"/>
      </c:valAx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'(H) EPN-2022'!$G$1</c:f>
              <c:strCache>
                <c:ptCount val="1"/>
                <c:pt idx="0">
                  <c:v>HoleHeight</c:v>
                </c:pt>
              </c:strCache>
            </c:strRef>
          </c:tx>
          <c:spPr>
            <a:ln w="25400">
              <a:noFill/>
            </a:ln>
          </c:spPr>
          <c:cat>
            <c:numRef>
              <c:f>'(H) EPN-2022'!$G$2:$G$8</c:f>
              <c:numCache>
                <c:formatCode>General</c:formatCode>
                <c:ptCount val="7"/>
                <c:pt idx="0">
                  <c:v>1.5309999999999999</c:v>
                </c:pt>
                <c:pt idx="1">
                  <c:v>1.532</c:v>
                </c:pt>
                <c:pt idx="2">
                  <c:v>1.5329999999999999</c:v>
                </c:pt>
                <c:pt idx="3">
                  <c:v>1.534</c:v>
                </c:pt>
                <c:pt idx="4">
                  <c:v>1.5349999999999999</c:v>
                </c:pt>
                <c:pt idx="5">
                  <c:v>1.536</c:v>
                </c:pt>
                <c:pt idx="6">
                  <c:v>1.5369999999999999</c:v>
                </c:pt>
              </c:numCache>
            </c:numRef>
          </c:cat>
          <c:val>
            <c:numRef>
              <c:f>'(H) EPN-2022'!$I$2:$I$8</c:f>
              <c:numCache>
                <c:formatCode>General</c:formatCode>
                <c:ptCount val="7"/>
                <c:pt idx="0">
                  <c:v>0.3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  <c:pt idx="5">
                  <c:v>0.2</c:v>
                </c:pt>
                <c:pt idx="6">
                  <c:v>0.1</c:v>
                </c:pt>
              </c:numCache>
            </c:numRef>
          </c:val>
        </c:ser>
        <c:axId val="111860352"/>
        <c:axId val="102003072"/>
      </c:barChart>
      <c:catAx>
        <c:axId val="111860352"/>
        <c:scaling>
          <c:orientation val="minMax"/>
        </c:scaling>
        <c:axPos val="b"/>
        <c:numFmt formatCode="General" sourceLinked="1"/>
        <c:tickLblPos val="nextTo"/>
        <c:crossAx val="102003072"/>
        <c:crosses val="autoZero"/>
        <c:auto val="1"/>
        <c:lblAlgn val="ctr"/>
        <c:lblOffset val="100"/>
      </c:catAx>
      <c:valAx>
        <c:axId val="102003072"/>
        <c:scaling>
          <c:orientation val="minMax"/>
          <c:max val="0.5"/>
          <c:min val="0"/>
        </c:scaling>
        <c:axPos val="l"/>
        <c:majorGridlines/>
        <c:numFmt formatCode="General" sourceLinked="1"/>
        <c:tickLblPos val="nextTo"/>
        <c:crossAx val="111860352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'(H) EPN-2022'!$G$10</c:f>
              <c:strCache>
                <c:ptCount val="1"/>
                <c:pt idx="0">
                  <c:v>HoleWidth</c:v>
                </c:pt>
              </c:strCache>
            </c:strRef>
          </c:tx>
          <c:spPr>
            <a:ln w="25400">
              <a:noFill/>
            </a:ln>
          </c:spPr>
          <c:cat>
            <c:numRef>
              <c:f>'(H) EPN-2022'!$G$11:$G$25</c:f>
              <c:numCache>
                <c:formatCode>General</c:formatCode>
                <c:ptCount val="15"/>
                <c:pt idx="0">
                  <c:v>2.2719999999999998</c:v>
                </c:pt>
                <c:pt idx="1">
                  <c:v>2.2730000000000001</c:v>
                </c:pt>
                <c:pt idx="2">
                  <c:v>2.274</c:v>
                </c:pt>
                <c:pt idx="3">
                  <c:v>2.2749999999999999</c:v>
                </c:pt>
                <c:pt idx="4">
                  <c:v>2.2759999999999998</c:v>
                </c:pt>
                <c:pt idx="5">
                  <c:v>2.2770000000000001</c:v>
                </c:pt>
                <c:pt idx="6">
                  <c:v>2.278</c:v>
                </c:pt>
                <c:pt idx="7">
                  <c:v>2.2789999999999999</c:v>
                </c:pt>
                <c:pt idx="8">
                  <c:v>2.2799999999999998</c:v>
                </c:pt>
                <c:pt idx="9">
                  <c:v>2.2810000000000001</c:v>
                </c:pt>
                <c:pt idx="10">
                  <c:v>2.282</c:v>
                </c:pt>
                <c:pt idx="11">
                  <c:v>2.2829999999999999</c:v>
                </c:pt>
                <c:pt idx="12">
                  <c:v>2.2839999999999998</c:v>
                </c:pt>
                <c:pt idx="13">
                  <c:v>2.2850000000000001</c:v>
                </c:pt>
                <c:pt idx="14">
                  <c:v>2.286</c:v>
                </c:pt>
              </c:numCache>
            </c:numRef>
          </c:cat>
          <c:val>
            <c:numRef>
              <c:f>'(H) EPN-2022'!$I$11:$I$25</c:f>
              <c:numCache>
                <c:formatCode>General</c:formatCode>
                <c:ptCount val="15"/>
                <c:pt idx="0">
                  <c:v>0.1</c:v>
                </c:pt>
                <c:pt idx="1">
                  <c:v>0.1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0</c:v>
                </c:pt>
                <c:pt idx="7">
                  <c:v>0.1</c:v>
                </c:pt>
                <c:pt idx="8">
                  <c:v>0</c:v>
                </c:pt>
                <c:pt idx="9">
                  <c:v>0.1</c:v>
                </c:pt>
                <c:pt idx="10">
                  <c:v>0.3</c:v>
                </c:pt>
                <c:pt idx="11">
                  <c:v>0.1</c:v>
                </c:pt>
                <c:pt idx="12">
                  <c:v>0</c:v>
                </c:pt>
                <c:pt idx="13">
                  <c:v>0</c:v>
                </c:pt>
                <c:pt idx="14">
                  <c:v>0.1</c:v>
                </c:pt>
              </c:numCache>
            </c:numRef>
          </c:val>
        </c:ser>
        <c:axId val="100560256"/>
        <c:axId val="110807680"/>
      </c:barChart>
      <c:catAx>
        <c:axId val="100560256"/>
        <c:scaling>
          <c:orientation val="minMax"/>
        </c:scaling>
        <c:axPos val="b"/>
        <c:numFmt formatCode="General" sourceLinked="1"/>
        <c:tickLblPos val="nextTo"/>
        <c:crossAx val="110807680"/>
        <c:crosses val="autoZero"/>
        <c:auto val="1"/>
        <c:lblAlgn val="ctr"/>
        <c:lblOffset val="100"/>
      </c:catAx>
      <c:valAx>
        <c:axId val="110807680"/>
        <c:scaling>
          <c:orientation val="minMax"/>
          <c:max val="0.5"/>
          <c:min val="0"/>
        </c:scaling>
        <c:axPos val="l"/>
        <c:majorGridlines/>
        <c:numFmt formatCode="General" sourceLinked="1"/>
        <c:tickLblPos val="nextTo"/>
        <c:crossAx val="100560256"/>
        <c:crosses val="autoZero"/>
        <c:crossBetween val="between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'(H) EPN-2022'!$G$27</c:f>
              <c:strCache>
                <c:ptCount val="1"/>
                <c:pt idx="0">
                  <c:v>ChannelWidth</c:v>
                </c:pt>
              </c:strCache>
            </c:strRef>
          </c:tx>
          <c:spPr>
            <a:ln w="25400">
              <a:noFill/>
            </a:ln>
          </c:spPr>
          <c:cat>
            <c:numRef>
              <c:f>'(H) EPN-2022'!$G$28:$G$32</c:f>
              <c:numCache>
                <c:formatCode>General</c:formatCode>
                <c:ptCount val="5"/>
                <c:pt idx="0">
                  <c:v>1.1919999999999999</c:v>
                </c:pt>
                <c:pt idx="1">
                  <c:v>1.1930000000000001</c:v>
                </c:pt>
                <c:pt idx="2">
                  <c:v>1.194</c:v>
                </c:pt>
                <c:pt idx="3">
                  <c:v>1.1950000000000001</c:v>
                </c:pt>
                <c:pt idx="4">
                  <c:v>1.196</c:v>
                </c:pt>
              </c:numCache>
            </c:numRef>
          </c:cat>
          <c:val>
            <c:numRef>
              <c:f>'(H) EPN-2022'!$I$28:$I$32</c:f>
              <c:numCache>
                <c:formatCode>General</c:formatCode>
                <c:ptCount val="5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0.3</c:v>
                </c:pt>
                <c:pt idx="4">
                  <c:v>0.4</c:v>
                </c:pt>
              </c:numCache>
            </c:numRef>
          </c:val>
        </c:ser>
        <c:axId val="110810624"/>
        <c:axId val="110812160"/>
      </c:barChart>
      <c:catAx>
        <c:axId val="110810624"/>
        <c:scaling>
          <c:orientation val="minMax"/>
        </c:scaling>
        <c:axPos val="b"/>
        <c:numFmt formatCode="General" sourceLinked="1"/>
        <c:tickLblPos val="nextTo"/>
        <c:crossAx val="110812160"/>
        <c:crosses val="autoZero"/>
        <c:auto val="1"/>
        <c:lblAlgn val="ctr"/>
        <c:lblOffset val="100"/>
      </c:catAx>
      <c:valAx>
        <c:axId val="110812160"/>
        <c:scaling>
          <c:orientation val="minMax"/>
          <c:max val="0.5"/>
          <c:min val="0"/>
        </c:scaling>
        <c:axPos val="l"/>
        <c:majorGridlines/>
        <c:numFmt formatCode="General" sourceLinked="1"/>
        <c:tickLblPos val="nextTo"/>
        <c:crossAx val="110810624"/>
        <c:crosses val="autoZero"/>
        <c:crossBetween val="between"/>
      </c:valAx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PartA!$G$13</c:f>
              <c:strCache>
                <c:ptCount val="1"/>
                <c:pt idx="0">
                  <c:v>ChannelWidth</c:v>
                </c:pt>
              </c:strCache>
            </c:strRef>
          </c:tx>
          <c:spPr>
            <a:ln w="25400">
              <a:noFill/>
            </a:ln>
          </c:spPr>
          <c:cat>
            <c:numRef>
              <c:f>PartA!$G$14:$G$18</c:f>
              <c:numCache>
                <c:formatCode>General</c:formatCode>
                <c:ptCount val="5"/>
                <c:pt idx="0">
                  <c:v>1.1930000000000001</c:v>
                </c:pt>
                <c:pt idx="1">
                  <c:v>1.194</c:v>
                </c:pt>
                <c:pt idx="2">
                  <c:v>1.1950000000000001</c:v>
                </c:pt>
                <c:pt idx="3">
                  <c:v>1.196</c:v>
                </c:pt>
                <c:pt idx="4">
                  <c:v>1.1970000000000001</c:v>
                </c:pt>
              </c:numCache>
            </c:numRef>
          </c:cat>
          <c:val>
            <c:numRef>
              <c:f>PartA!$I$14:$I$18</c:f>
              <c:numCache>
                <c:formatCode>General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</c:v>
                </c:pt>
                <c:pt idx="3">
                  <c:v>0.4</c:v>
                </c:pt>
                <c:pt idx="4">
                  <c:v>0.3</c:v>
                </c:pt>
              </c:numCache>
            </c:numRef>
          </c:val>
        </c:ser>
        <c:axId val="89395968"/>
        <c:axId val="89397504"/>
      </c:barChart>
      <c:catAx>
        <c:axId val="89395968"/>
        <c:scaling>
          <c:orientation val="minMax"/>
        </c:scaling>
        <c:axPos val="b"/>
        <c:numFmt formatCode="General" sourceLinked="1"/>
        <c:tickLblPos val="nextTo"/>
        <c:crossAx val="89397504"/>
        <c:crosses val="autoZero"/>
        <c:auto val="1"/>
        <c:lblAlgn val="ctr"/>
        <c:lblOffset val="100"/>
      </c:catAx>
      <c:valAx>
        <c:axId val="89397504"/>
        <c:scaling>
          <c:orientation val="minMax"/>
          <c:max val="0.5"/>
          <c:min val="0"/>
        </c:scaling>
        <c:axPos val="l"/>
        <c:majorGridlines/>
        <c:numFmt formatCode="General" sourceLinked="1"/>
        <c:tickLblPos val="nextTo"/>
        <c:crossAx val="89395968"/>
        <c:crosses val="autoZero"/>
        <c:crossBetween val="between"/>
      </c:valAx>
    </c:plotArea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PartB!$G$1</c:f>
              <c:strCache>
                <c:ptCount val="1"/>
                <c:pt idx="0">
                  <c:v>HoleHeight</c:v>
                </c:pt>
              </c:strCache>
            </c:strRef>
          </c:tx>
          <c:spPr>
            <a:ln w="25400">
              <a:noFill/>
            </a:ln>
          </c:spPr>
          <c:cat>
            <c:numRef>
              <c:f>PartB!$G$2:$G$7</c:f>
              <c:numCache>
                <c:formatCode>General</c:formatCode>
                <c:ptCount val="6"/>
                <c:pt idx="0">
                  <c:v>1.2250000000000001</c:v>
                </c:pt>
                <c:pt idx="1">
                  <c:v>1.226</c:v>
                </c:pt>
                <c:pt idx="2">
                  <c:v>1.2270000000000001</c:v>
                </c:pt>
                <c:pt idx="3">
                  <c:v>1.228</c:v>
                </c:pt>
                <c:pt idx="4">
                  <c:v>1.2290000000000001</c:v>
                </c:pt>
                <c:pt idx="5">
                  <c:v>1.23</c:v>
                </c:pt>
              </c:numCache>
            </c:numRef>
          </c:cat>
          <c:val>
            <c:numRef>
              <c:f>PartB!$I$2:$I$7</c:f>
              <c:numCache>
                <c:formatCode>General</c:formatCode>
                <c:ptCount val="6"/>
                <c:pt idx="0">
                  <c:v>0.1</c:v>
                </c:pt>
                <c:pt idx="1">
                  <c:v>0.1</c:v>
                </c:pt>
                <c:pt idx="2">
                  <c:v>0.2</c:v>
                </c:pt>
                <c:pt idx="3">
                  <c:v>0.4</c:v>
                </c:pt>
                <c:pt idx="4">
                  <c:v>0.1</c:v>
                </c:pt>
                <c:pt idx="5">
                  <c:v>0.1</c:v>
                </c:pt>
              </c:numCache>
            </c:numRef>
          </c:val>
        </c:ser>
        <c:axId val="89425792"/>
        <c:axId val="89427328"/>
      </c:barChart>
      <c:catAx>
        <c:axId val="89425792"/>
        <c:scaling>
          <c:orientation val="minMax"/>
        </c:scaling>
        <c:axPos val="b"/>
        <c:numFmt formatCode="General" sourceLinked="1"/>
        <c:tickLblPos val="nextTo"/>
        <c:crossAx val="89427328"/>
        <c:crosses val="autoZero"/>
        <c:auto val="1"/>
        <c:lblAlgn val="ctr"/>
        <c:lblOffset val="100"/>
      </c:catAx>
      <c:valAx>
        <c:axId val="89427328"/>
        <c:scaling>
          <c:orientation val="minMax"/>
          <c:max val="0.5"/>
          <c:min val="0"/>
        </c:scaling>
        <c:axPos val="l"/>
        <c:majorGridlines/>
        <c:numFmt formatCode="General" sourceLinked="1"/>
        <c:tickLblPos val="nextTo"/>
        <c:crossAx val="89425792"/>
        <c:crosses val="autoZero"/>
        <c:crossBetween val="between"/>
      </c:valAx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PartB!$G$9</c:f>
              <c:strCache>
                <c:ptCount val="1"/>
                <c:pt idx="0">
                  <c:v>HoleWidth</c:v>
                </c:pt>
              </c:strCache>
            </c:strRef>
          </c:tx>
          <c:spPr>
            <a:ln w="25400">
              <a:noFill/>
            </a:ln>
          </c:spPr>
          <c:cat>
            <c:numRef>
              <c:f>PartB!$G$10:$G$19</c:f>
              <c:numCache>
                <c:formatCode>General</c:formatCode>
                <c:ptCount val="10"/>
                <c:pt idx="0">
                  <c:v>1.7749999999999999</c:v>
                </c:pt>
                <c:pt idx="1">
                  <c:v>1.776</c:v>
                </c:pt>
                <c:pt idx="2">
                  <c:v>1.7769999999999999</c:v>
                </c:pt>
                <c:pt idx="3">
                  <c:v>1.778</c:v>
                </c:pt>
                <c:pt idx="4">
                  <c:v>1.7789999999999999</c:v>
                </c:pt>
                <c:pt idx="5">
                  <c:v>1.78</c:v>
                </c:pt>
                <c:pt idx="6">
                  <c:v>1.7809999999999999</c:v>
                </c:pt>
                <c:pt idx="7">
                  <c:v>1.782</c:v>
                </c:pt>
                <c:pt idx="8">
                  <c:v>1.7829999999999999</c:v>
                </c:pt>
                <c:pt idx="9">
                  <c:v>1.784</c:v>
                </c:pt>
              </c:numCache>
            </c:numRef>
          </c:cat>
          <c:val>
            <c:numRef>
              <c:f>PartB!$I$10:$I$19</c:f>
              <c:numCache>
                <c:formatCode>General</c:formatCode>
                <c:ptCount val="10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  <c:pt idx="7">
                  <c:v>0.3</c:v>
                </c:pt>
                <c:pt idx="8">
                  <c:v>0.2</c:v>
                </c:pt>
                <c:pt idx="9">
                  <c:v>0.2</c:v>
                </c:pt>
              </c:numCache>
            </c:numRef>
          </c:val>
        </c:ser>
        <c:axId val="89455232"/>
        <c:axId val="89727360"/>
      </c:barChart>
      <c:catAx>
        <c:axId val="89455232"/>
        <c:scaling>
          <c:orientation val="minMax"/>
        </c:scaling>
        <c:axPos val="b"/>
        <c:numFmt formatCode="General" sourceLinked="1"/>
        <c:tickLblPos val="nextTo"/>
        <c:crossAx val="89727360"/>
        <c:crosses val="autoZero"/>
        <c:auto val="1"/>
        <c:lblAlgn val="ctr"/>
        <c:lblOffset val="100"/>
      </c:catAx>
      <c:valAx>
        <c:axId val="89727360"/>
        <c:scaling>
          <c:orientation val="minMax"/>
          <c:max val="0.5"/>
          <c:min val="0"/>
        </c:scaling>
        <c:axPos val="l"/>
        <c:majorGridlines/>
        <c:numFmt formatCode="General" sourceLinked="1"/>
        <c:tickLblPos val="nextTo"/>
        <c:crossAx val="89455232"/>
        <c:crosses val="autoZero"/>
        <c:crossBetween val="between"/>
      </c:valAx>
    </c:plotArea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PartB!$G$21</c:f>
              <c:strCache>
                <c:ptCount val="1"/>
                <c:pt idx="0">
                  <c:v>ChannelWidth</c:v>
                </c:pt>
              </c:strCache>
            </c:strRef>
          </c:tx>
          <c:spPr>
            <a:ln w="25400">
              <a:noFill/>
            </a:ln>
          </c:spPr>
          <c:cat>
            <c:numRef>
              <c:f>PartB!$G$22:$G$30</c:f>
              <c:numCache>
                <c:formatCode>General</c:formatCode>
                <c:ptCount val="9"/>
                <c:pt idx="0">
                  <c:v>1.1930000000000001</c:v>
                </c:pt>
                <c:pt idx="1">
                  <c:v>1.194</c:v>
                </c:pt>
                <c:pt idx="2">
                  <c:v>1.1950000000000001</c:v>
                </c:pt>
                <c:pt idx="3">
                  <c:v>1.196</c:v>
                </c:pt>
                <c:pt idx="4">
                  <c:v>1.1970000000000001</c:v>
                </c:pt>
                <c:pt idx="5">
                  <c:v>1.198</c:v>
                </c:pt>
                <c:pt idx="6">
                  <c:v>1.1990000000000001</c:v>
                </c:pt>
                <c:pt idx="7">
                  <c:v>1.2</c:v>
                </c:pt>
                <c:pt idx="8">
                  <c:v>1.2010000000000001</c:v>
                </c:pt>
              </c:numCache>
            </c:numRef>
          </c:cat>
          <c:val>
            <c:numRef>
              <c:f>PartB!$I$22:$I$30</c:f>
              <c:numCache>
                <c:formatCode>General</c:formatCode>
                <c:ptCount val="9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</c:v>
                </c:pt>
                <c:pt idx="5">
                  <c:v>0.5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</c:numCache>
            </c:numRef>
          </c:val>
        </c:ser>
        <c:axId val="89734528"/>
        <c:axId val="89748608"/>
      </c:barChart>
      <c:catAx>
        <c:axId val="89734528"/>
        <c:scaling>
          <c:orientation val="minMax"/>
        </c:scaling>
        <c:axPos val="b"/>
        <c:numFmt formatCode="General" sourceLinked="1"/>
        <c:tickLblPos val="nextTo"/>
        <c:crossAx val="89748608"/>
        <c:crosses val="autoZero"/>
        <c:auto val="1"/>
        <c:lblAlgn val="ctr"/>
        <c:lblOffset val="100"/>
      </c:catAx>
      <c:valAx>
        <c:axId val="89748608"/>
        <c:scaling>
          <c:orientation val="minMax"/>
          <c:max val="0.5"/>
          <c:min val="0"/>
        </c:scaling>
        <c:axPos val="l"/>
        <c:majorGridlines/>
        <c:numFmt formatCode="General" sourceLinked="1"/>
        <c:tickLblPos val="nextTo"/>
        <c:crossAx val="89734528"/>
        <c:crosses val="autoZero"/>
        <c:crossBetween val="between"/>
      </c:valAx>
    </c:plotArea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'(C) EPN-2018'!$G$1</c:f>
              <c:strCache>
                <c:ptCount val="1"/>
                <c:pt idx="0">
                  <c:v>HoleHeight</c:v>
                </c:pt>
              </c:strCache>
            </c:strRef>
          </c:tx>
          <c:spPr>
            <a:ln w="25400">
              <a:noFill/>
            </a:ln>
          </c:spPr>
          <c:cat>
            <c:numRef>
              <c:f>'(C) EPN-2018'!$G$2:$G$11</c:f>
              <c:numCache>
                <c:formatCode>General</c:formatCode>
                <c:ptCount val="10"/>
                <c:pt idx="0">
                  <c:v>1.1000000000000001</c:v>
                </c:pt>
                <c:pt idx="1">
                  <c:v>1.101</c:v>
                </c:pt>
                <c:pt idx="2">
                  <c:v>1.1020000000000001</c:v>
                </c:pt>
                <c:pt idx="3">
                  <c:v>1.103</c:v>
                </c:pt>
                <c:pt idx="4">
                  <c:v>1.1040000000000001</c:v>
                </c:pt>
                <c:pt idx="5">
                  <c:v>1.105</c:v>
                </c:pt>
                <c:pt idx="6">
                  <c:v>1.1060000000000001</c:v>
                </c:pt>
                <c:pt idx="7">
                  <c:v>1.107</c:v>
                </c:pt>
                <c:pt idx="8">
                  <c:v>1.1080000000000001</c:v>
                </c:pt>
                <c:pt idx="9">
                  <c:v>1.109</c:v>
                </c:pt>
              </c:numCache>
            </c:numRef>
          </c:cat>
          <c:val>
            <c:numRef>
              <c:f>'(C) EPN-2018'!$I$2:$I$11</c:f>
              <c:numCache>
                <c:formatCode>General</c:formatCode>
                <c:ptCount val="10"/>
                <c:pt idx="0">
                  <c:v>4.7619047619047616E-2</c:v>
                </c:pt>
                <c:pt idx="1">
                  <c:v>4.7619047619047616E-2</c:v>
                </c:pt>
                <c:pt idx="2">
                  <c:v>0</c:v>
                </c:pt>
                <c:pt idx="3">
                  <c:v>4.7619047619047616E-2</c:v>
                </c:pt>
                <c:pt idx="4">
                  <c:v>0</c:v>
                </c:pt>
                <c:pt idx="5">
                  <c:v>0.14285714285714285</c:v>
                </c:pt>
                <c:pt idx="6">
                  <c:v>0.19047619047619047</c:v>
                </c:pt>
                <c:pt idx="7">
                  <c:v>0.33333333333333331</c:v>
                </c:pt>
                <c:pt idx="8">
                  <c:v>9.5238095238095233E-2</c:v>
                </c:pt>
                <c:pt idx="9">
                  <c:v>9.5238095238095233E-2</c:v>
                </c:pt>
              </c:numCache>
            </c:numRef>
          </c:val>
        </c:ser>
        <c:axId val="98419072"/>
        <c:axId val="98420608"/>
      </c:barChart>
      <c:catAx>
        <c:axId val="98419072"/>
        <c:scaling>
          <c:orientation val="minMax"/>
        </c:scaling>
        <c:axPos val="b"/>
        <c:numFmt formatCode="General" sourceLinked="1"/>
        <c:tickLblPos val="nextTo"/>
        <c:crossAx val="98420608"/>
        <c:crosses val="autoZero"/>
        <c:auto val="1"/>
        <c:lblAlgn val="ctr"/>
        <c:lblOffset val="100"/>
      </c:catAx>
      <c:valAx>
        <c:axId val="98420608"/>
        <c:scaling>
          <c:orientation val="minMax"/>
          <c:max val="0.5"/>
          <c:min val="0"/>
        </c:scaling>
        <c:axPos val="l"/>
        <c:majorGridlines/>
        <c:numFmt formatCode="General" sourceLinked="1"/>
        <c:tickLblPos val="nextTo"/>
        <c:crossAx val="98419072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'(C) EPN-2018'!$G$13</c:f>
              <c:strCache>
                <c:ptCount val="1"/>
                <c:pt idx="0">
                  <c:v>HoleWidth</c:v>
                </c:pt>
              </c:strCache>
            </c:strRef>
          </c:tx>
          <c:spPr>
            <a:ln w="25400">
              <a:noFill/>
            </a:ln>
          </c:spPr>
          <c:cat>
            <c:numRef>
              <c:f>'(C) EPN-2018'!$G$14:$G$22</c:f>
              <c:numCache>
                <c:formatCode>General</c:formatCode>
                <c:ptCount val="9"/>
                <c:pt idx="0">
                  <c:v>1.0740000000000001</c:v>
                </c:pt>
                <c:pt idx="1">
                  <c:v>1.075</c:v>
                </c:pt>
                <c:pt idx="2">
                  <c:v>1.0760000000000001</c:v>
                </c:pt>
                <c:pt idx="3">
                  <c:v>1.077</c:v>
                </c:pt>
                <c:pt idx="4">
                  <c:v>1.0780000000000001</c:v>
                </c:pt>
                <c:pt idx="5">
                  <c:v>1.079</c:v>
                </c:pt>
                <c:pt idx="6">
                  <c:v>1.08</c:v>
                </c:pt>
                <c:pt idx="7">
                  <c:v>1.081</c:v>
                </c:pt>
                <c:pt idx="8">
                  <c:v>1.0820000000000001</c:v>
                </c:pt>
              </c:numCache>
            </c:numRef>
          </c:cat>
          <c:val>
            <c:numRef>
              <c:f>'(C) EPN-2018'!$I$14:$I$22</c:f>
              <c:numCache>
                <c:formatCode>General</c:formatCode>
                <c:ptCount val="9"/>
                <c:pt idx="0">
                  <c:v>9.5238095238095233E-2</c:v>
                </c:pt>
                <c:pt idx="1">
                  <c:v>0</c:v>
                </c:pt>
                <c:pt idx="2">
                  <c:v>0.14285714285714285</c:v>
                </c:pt>
                <c:pt idx="3">
                  <c:v>4.7619047619047616E-2</c:v>
                </c:pt>
                <c:pt idx="4">
                  <c:v>0.14285714285714285</c:v>
                </c:pt>
                <c:pt idx="5">
                  <c:v>0.19047619047619047</c:v>
                </c:pt>
                <c:pt idx="6">
                  <c:v>0.2857142857142857</c:v>
                </c:pt>
                <c:pt idx="7">
                  <c:v>4.7619047619047616E-2</c:v>
                </c:pt>
                <c:pt idx="8">
                  <c:v>4.7619047619047616E-2</c:v>
                </c:pt>
              </c:numCache>
            </c:numRef>
          </c:val>
        </c:ser>
        <c:axId val="98305152"/>
        <c:axId val="98306688"/>
      </c:barChart>
      <c:catAx>
        <c:axId val="98305152"/>
        <c:scaling>
          <c:orientation val="minMax"/>
        </c:scaling>
        <c:axPos val="b"/>
        <c:numFmt formatCode="General" sourceLinked="1"/>
        <c:tickLblPos val="nextTo"/>
        <c:crossAx val="98306688"/>
        <c:crosses val="autoZero"/>
        <c:auto val="1"/>
        <c:lblAlgn val="ctr"/>
        <c:lblOffset val="100"/>
      </c:catAx>
      <c:valAx>
        <c:axId val="98306688"/>
        <c:scaling>
          <c:orientation val="minMax"/>
          <c:max val="0.5"/>
          <c:min val="0"/>
        </c:scaling>
        <c:axPos val="l"/>
        <c:majorGridlines/>
        <c:numFmt formatCode="General" sourceLinked="1"/>
        <c:tickLblPos val="nextTo"/>
        <c:crossAx val="98305152"/>
        <c:crosses val="autoZero"/>
        <c:crossBetween val="between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'(C) EPN-2018'!$G$24</c:f>
              <c:strCache>
                <c:ptCount val="1"/>
                <c:pt idx="0">
                  <c:v>BulgeID</c:v>
                </c:pt>
              </c:strCache>
            </c:strRef>
          </c:tx>
          <c:spPr>
            <a:ln w="25400">
              <a:noFill/>
            </a:ln>
          </c:spPr>
          <c:cat>
            <c:numRef>
              <c:f>'(C) EPN-2018'!$G$25:$G$31</c:f>
              <c:numCache>
                <c:formatCode>General</c:formatCode>
                <c:ptCount val="7"/>
                <c:pt idx="0">
                  <c:v>1.2050000000000001</c:v>
                </c:pt>
                <c:pt idx="1">
                  <c:v>1.206</c:v>
                </c:pt>
                <c:pt idx="2">
                  <c:v>1.2070000000000001</c:v>
                </c:pt>
                <c:pt idx="3">
                  <c:v>1.208</c:v>
                </c:pt>
                <c:pt idx="4">
                  <c:v>1.2090000000000001</c:v>
                </c:pt>
                <c:pt idx="5">
                  <c:v>1.21</c:v>
                </c:pt>
                <c:pt idx="6">
                  <c:v>1.2110000000000001</c:v>
                </c:pt>
              </c:numCache>
            </c:numRef>
          </c:cat>
          <c:val>
            <c:numRef>
              <c:f>'(C) EPN-2018'!$I$25:$I$31</c:f>
              <c:numCache>
                <c:formatCode>General</c:formatCode>
                <c:ptCount val="7"/>
                <c:pt idx="0">
                  <c:v>9.5238095238095233E-2</c:v>
                </c:pt>
                <c:pt idx="1">
                  <c:v>4.7619047619047616E-2</c:v>
                </c:pt>
                <c:pt idx="2">
                  <c:v>0.14285714285714285</c:v>
                </c:pt>
                <c:pt idx="3">
                  <c:v>0.23809523809523808</c:v>
                </c:pt>
                <c:pt idx="4">
                  <c:v>0.19047619047619047</c:v>
                </c:pt>
                <c:pt idx="5">
                  <c:v>0.23809523809523808</c:v>
                </c:pt>
                <c:pt idx="6">
                  <c:v>4.7619047619047616E-2</c:v>
                </c:pt>
              </c:numCache>
            </c:numRef>
          </c:val>
        </c:ser>
        <c:axId val="98322304"/>
        <c:axId val="98323840"/>
      </c:barChart>
      <c:catAx>
        <c:axId val="98322304"/>
        <c:scaling>
          <c:orientation val="minMax"/>
        </c:scaling>
        <c:axPos val="b"/>
        <c:numFmt formatCode="General" sourceLinked="1"/>
        <c:tickLblPos val="nextTo"/>
        <c:crossAx val="98323840"/>
        <c:crosses val="autoZero"/>
        <c:auto val="1"/>
        <c:lblAlgn val="ctr"/>
        <c:lblOffset val="100"/>
      </c:catAx>
      <c:valAx>
        <c:axId val="98323840"/>
        <c:scaling>
          <c:orientation val="minMax"/>
          <c:max val="0.5"/>
          <c:min val="0"/>
        </c:scaling>
        <c:axPos val="l"/>
        <c:majorGridlines/>
        <c:numFmt formatCode="General" sourceLinked="1"/>
        <c:tickLblPos val="nextTo"/>
        <c:crossAx val="98322304"/>
        <c:crosses val="autoZero"/>
        <c:crossBetween val="between"/>
      </c:valAx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4" Type="http://schemas.openxmlformats.org/officeDocument/2006/relationships/chart" Target="../charts/chart22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16</xdr:col>
      <xdr:colOff>438150</xdr:colOff>
      <xdr:row>13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13</xdr:row>
      <xdr:rowOff>66675</xdr:rowOff>
    </xdr:from>
    <xdr:to>
      <xdr:col>16</xdr:col>
      <xdr:colOff>438150</xdr:colOff>
      <xdr:row>25</xdr:row>
      <xdr:rowOff>85725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25</xdr:row>
      <xdr:rowOff>142875</xdr:rowOff>
    </xdr:from>
    <xdr:to>
      <xdr:col>16</xdr:col>
      <xdr:colOff>428625</xdr:colOff>
      <xdr:row>37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16</xdr:col>
      <xdr:colOff>438150</xdr:colOff>
      <xdr:row>13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13</xdr:row>
      <xdr:rowOff>76200</xdr:rowOff>
    </xdr:from>
    <xdr:to>
      <xdr:col>16</xdr:col>
      <xdr:colOff>438150</xdr:colOff>
      <xdr:row>25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26</xdr:row>
      <xdr:rowOff>0</xdr:rowOff>
    </xdr:from>
    <xdr:to>
      <xdr:col>16</xdr:col>
      <xdr:colOff>438150</xdr:colOff>
      <xdr:row>38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0</xdr:row>
      <xdr:rowOff>133350</xdr:rowOff>
    </xdr:from>
    <xdr:to>
      <xdr:col>16</xdr:col>
      <xdr:colOff>428625</xdr:colOff>
      <xdr:row>12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13</xdr:row>
      <xdr:rowOff>38100</xdr:rowOff>
    </xdr:from>
    <xdr:to>
      <xdr:col>16</xdr:col>
      <xdr:colOff>438150</xdr:colOff>
      <xdr:row>25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25</xdr:row>
      <xdr:rowOff>114300</xdr:rowOff>
    </xdr:from>
    <xdr:to>
      <xdr:col>16</xdr:col>
      <xdr:colOff>438150</xdr:colOff>
      <xdr:row>37</xdr:row>
      <xdr:rowOff>133350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142875</xdr:rowOff>
    </xdr:from>
    <xdr:to>
      <xdr:col>16</xdr:col>
      <xdr:colOff>438150</xdr:colOff>
      <xdr:row>12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14</xdr:row>
      <xdr:rowOff>0</xdr:rowOff>
    </xdr:from>
    <xdr:to>
      <xdr:col>16</xdr:col>
      <xdr:colOff>438150</xdr:colOff>
      <xdr:row>26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27</xdr:row>
      <xdr:rowOff>0</xdr:rowOff>
    </xdr:from>
    <xdr:to>
      <xdr:col>16</xdr:col>
      <xdr:colOff>438150</xdr:colOff>
      <xdr:row>39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1</xdr:row>
      <xdr:rowOff>9525</xdr:rowOff>
    </xdr:from>
    <xdr:to>
      <xdr:col>16</xdr:col>
      <xdr:colOff>428625</xdr:colOff>
      <xdr:row>13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14</xdr:row>
      <xdr:rowOff>0</xdr:rowOff>
    </xdr:from>
    <xdr:to>
      <xdr:col>16</xdr:col>
      <xdr:colOff>438150</xdr:colOff>
      <xdr:row>26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27</xdr:row>
      <xdr:rowOff>0</xdr:rowOff>
    </xdr:from>
    <xdr:to>
      <xdr:col>16</xdr:col>
      <xdr:colOff>438150</xdr:colOff>
      <xdr:row>39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142875</xdr:rowOff>
    </xdr:from>
    <xdr:to>
      <xdr:col>16</xdr:col>
      <xdr:colOff>438150</xdr:colOff>
      <xdr:row>12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14</xdr:row>
      <xdr:rowOff>0</xdr:rowOff>
    </xdr:from>
    <xdr:to>
      <xdr:col>16</xdr:col>
      <xdr:colOff>438150</xdr:colOff>
      <xdr:row>26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27</xdr:row>
      <xdr:rowOff>0</xdr:rowOff>
    </xdr:from>
    <xdr:to>
      <xdr:col>16</xdr:col>
      <xdr:colOff>438150</xdr:colOff>
      <xdr:row>39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485775</xdr:colOff>
      <xdr:row>0</xdr:row>
      <xdr:rowOff>76200</xdr:rowOff>
    </xdr:from>
    <xdr:to>
      <xdr:col>18</xdr:col>
      <xdr:colOff>142875</xdr:colOff>
      <xdr:row>12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495300</xdr:colOff>
      <xdr:row>12</xdr:row>
      <xdr:rowOff>142875</xdr:rowOff>
    </xdr:from>
    <xdr:to>
      <xdr:col>18</xdr:col>
      <xdr:colOff>152400</xdr:colOff>
      <xdr:row>24</xdr:row>
      <xdr:rowOff>161925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180975</xdr:colOff>
      <xdr:row>0</xdr:row>
      <xdr:rowOff>76200</xdr:rowOff>
    </xdr:from>
    <xdr:to>
      <xdr:col>25</xdr:col>
      <xdr:colOff>9525</xdr:colOff>
      <xdr:row>12</xdr:row>
      <xdr:rowOff>95250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190500</xdr:colOff>
      <xdr:row>12</xdr:row>
      <xdr:rowOff>133350</xdr:rowOff>
    </xdr:from>
    <xdr:to>
      <xdr:col>25</xdr:col>
      <xdr:colOff>19050</xdr:colOff>
      <xdr:row>24</xdr:row>
      <xdr:rowOff>152400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152400</xdr:colOff>
      <xdr:row>0</xdr:row>
      <xdr:rowOff>66675</xdr:rowOff>
    </xdr:from>
    <xdr:to>
      <xdr:col>16</xdr:col>
      <xdr:colOff>590550</xdr:colOff>
      <xdr:row>12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13</xdr:row>
      <xdr:rowOff>0</xdr:rowOff>
    </xdr:from>
    <xdr:to>
      <xdr:col>16</xdr:col>
      <xdr:colOff>438150</xdr:colOff>
      <xdr:row>25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26</xdr:row>
      <xdr:rowOff>0</xdr:rowOff>
    </xdr:from>
    <xdr:to>
      <xdr:col>16</xdr:col>
      <xdr:colOff>438150</xdr:colOff>
      <xdr:row>38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K28" sqref="K28"/>
    </sheetView>
  </sheetViews>
  <sheetFormatPr defaultRowHeight="15"/>
  <sheetData>
    <row r="1" spans="1:9">
      <c r="A1" t="s">
        <v>0</v>
      </c>
      <c r="C1" t="s">
        <v>104</v>
      </c>
      <c r="D1" t="s">
        <v>105</v>
      </c>
      <c r="E1" t="s">
        <v>113</v>
      </c>
      <c r="G1" t="s">
        <v>104</v>
      </c>
      <c r="H1" t="s">
        <v>110</v>
      </c>
      <c r="I1" t="s">
        <v>111</v>
      </c>
    </row>
    <row r="2" spans="1:9">
      <c r="A2" t="s">
        <v>1</v>
      </c>
      <c r="C2">
        <v>1.2310000000000001</v>
      </c>
      <c r="D2">
        <v>1.7829999999999999</v>
      </c>
      <c r="E2">
        <v>1.196</v>
      </c>
      <c r="G2">
        <v>1.2270000000000001</v>
      </c>
      <c r="H2">
        <f>COUNTIF($C$2:$C$11,G2)</f>
        <v>1</v>
      </c>
      <c r="I2">
        <f>H2/10</f>
        <v>0.1</v>
      </c>
    </row>
    <row r="3" spans="1:9">
      <c r="A3" t="s">
        <v>2</v>
      </c>
      <c r="C3">
        <v>1.23</v>
      </c>
      <c r="D3">
        <v>1.784</v>
      </c>
      <c r="E3">
        <v>1.1970000000000001</v>
      </c>
      <c r="G3">
        <v>1.228</v>
      </c>
      <c r="H3">
        <f t="shared" ref="H3:H6" si="0">COUNTIF($C$2:$C$11,G3)</f>
        <v>0</v>
      </c>
      <c r="I3">
        <f t="shared" ref="I3:I6" si="1">H3/10</f>
        <v>0</v>
      </c>
    </row>
    <row r="4" spans="1:9">
      <c r="A4" t="s">
        <v>3</v>
      </c>
      <c r="C4">
        <v>1.2270000000000001</v>
      </c>
      <c r="D4">
        <v>1.784</v>
      </c>
      <c r="E4">
        <v>1.196</v>
      </c>
      <c r="G4">
        <v>1.2290000000000001</v>
      </c>
      <c r="H4">
        <f t="shared" si="0"/>
        <v>5</v>
      </c>
      <c r="I4">
        <f t="shared" si="1"/>
        <v>0.5</v>
      </c>
    </row>
    <row r="5" spans="1:9">
      <c r="A5" t="s">
        <v>4</v>
      </c>
      <c r="C5">
        <v>1.2290000000000001</v>
      </c>
      <c r="D5">
        <v>1.7829999999999999</v>
      </c>
      <c r="E5">
        <v>1.196</v>
      </c>
      <c r="G5">
        <v>1.23</v>
      </c>
      <c r="H5">
        <f t="shared" si="0"/>
        <v>1</v>
      </c>
      <c r="I5">
        <f t="shared" si="1"/>
        <v>0.1</v>
      </c>
    </row>
    <row r="6" spans="1:9">
      <c r="A6" t="s">
        <v>5</v>
      </c>
      <c r="C6">
        <v>1.2310000000000001</v>
      </c>
      <c r="D6">
        <v>1.784</v>
      </c>
      <c r="E6">
        <v>1.196</v>
      </c>
      <c r="G6">
        <v>1.2310000000000001</v>
      </c>
      <c r="H6">
        <f t="shared" si="0"/>
        <v>3</v>
      </c>
      <c r="I6">
        <f t="shared" si="1"/>
        <v>0.3</v>
      </c>
    </row>
    <row r="7" spans="1:9">
      <c r="A7" t="s">
        <v>6</v>
      </c>
      <c r="C7">
        <v>1.2290000000000001</v>
      </c>
      <c r="D7">
        <v>1.7849999999999999</v>
      </c>
      <c r="E7">
        <v>1.1970000000000001</v>
      </c>
    </row>
    <row r="8" spans="1:9">
      <c r="A8" t="s">
        <v>7</v>
      </c>
      <c r="C8">
        <v>1.2290000000000001</v>
      </c>
      <c r="D8">
        <v>1.7829999999999999</v>
      </c>
      <c r="E8">
        <v>1.194</v>
      </c>
      <c r="G8" t="s">
        <v>105</v>
      </c>
    </row>
    <row r="9" spans="1:9">
      <c r="A9" t="s">
        <v>8</v>
      </c>
      <c r="C9">
        <v>1.2290000000000001</v>
      </c>
      <c r="D9">
        <v>1.7829999999999999</v>
      </c>
      <c r="E9">
        <v>1.1970000000000001</v>
      </c>
      <c r="G9">
        <v>1.7829999999999999</v>
      </c>
      <c r="H9">
        <f t="shared" ref="H9:H11" si="2">COUNTIF($D$2:$D$11,G9)</f>
        <v>6</v>
      </c>
      <c r="I9">
        <f t="shared" ref="I9:I11" si="3">H9/10</f>
        <v>0.6</v>
      </c>
    </row>
    <row r="10" spans="1:9">
      <c r="A10" t="s">
        <v>9</v>
      </c>
      <c r="C10">
        <v>1.2290000000000001</v>
      </c>
      <c r="D10">
        <v>1.7829999999999999</v>
      </c>
      <c r="E10">
        <v>1.194</v>
      </c>
      <c r="G10">
        <v>1.784</v>
      </c>
      <c r="H10">
        <f t="shared" si="2"/>
        <v>3</v>
      </c>
      <c r="I10">
        <f t="shared" si="3"/>
        <v>0.3</v>
      </c>
    </row>
    <row r="11" spans="1:9">
      <c r="A11" t="s">
        <v>10</v>
      </c>
      <c r="C11">
        <v>1.2310000000000001</v>
      </c>
      <c r="D11">
        <v>1.7829999999999999</v>
      </c>
      <c r="E11">
        <v>1.1930000000000001</v>
      </c>
      <c r="G11">
        <v>1.7849999999999999</v>
      </c>
      <c r="H11">
        <f t="shared" si="2"/>
        <v>1</v>
      </c>
      <c r="I11">
        <f t="shared" si="3"/>
        <v>0.1</v>
      </c>
    </row>
    <row r="13" spans="1:9">
      <c r="A13" t="s">
        <v>103</v>
      </c>
      <c r="G13" t="s">
        <v>113</v>
      </c>
    </row>
    <row r="14" spans="1:9">
      <c r="A14" t="s">
        <v>108</v>
      </c>
      <c r="C14">
        <f>AVERAGE(C2:C11)</f>
        <v>1.2295</v>
      </c>
      <c r="D14">
        <f t="shared" ref="D14:E14" si="4">AVERAGE(D2:D11)</f>
        <v>1.7835000000000001</v>
      </c>
      <c r="E14">
        <f t="shared" si="4"/>
        <v>1.1955999999999998</v>
      </c>
      <c r="G14">
        <v>1.1930000000000001</v>
      </c>
      <c r="H14">
        <f>COUNTIF($E$2:$E$11,G14)</f>
        <v>1</v>
      </c>
      <c r="I14">
        <f t="shared" ref="I14:I18" si="5">H14/10</f>
        <v>0.1</v>
      </c>
    </row>
    <row r="15" spans="1:9">
      <c r="A15" t="s">
        <v>109</v>
      </c>
      <c r="C15">
        <f>STDEVP(C2:C11)</f>
        <v>1.2041594578792261E-3</v>
      </c>
      <c r="D15">
        <f t="shared" ref="D15:E15" si="6">STDEVP(D2:D11)</f>
        <v>6.7082039324996236E-4</v>
      </c>
      <c r="E15">
        <f t="shared" si="6"/>
        <v>1.3564659966250679E-3</v>
      </c>
      <c r="G15">
        <v>1.194</v>
      </c>
      <c r="H15">
        <f t="shared" ref="H15:H18" si="7">COUNTIF($E$2:$E$11,G15)</f>
        <v>2</v>
      </c>
      <c r="I15">
        <f t="shared" si="5"/>
        <v>0.2</v>
      </c>
    </row>
    <row r="16" spans="1:9">
      <c r="G16">
        <v>1.1950000000000001</v>
      </c>
      <c r="H16">
        <f t="shared" si="7"/>
        <v>0</v>
      </c>
      <c r="I16">
        <f t="shared" si="5"/>
        <v>0</v>
      </c>
    </row>
    <row r="17" spans="7:9">
      <c r="G17">
        <v>1.196</v>
      </c>
      <c r="H17">
        <f t="shared" si="7"/>
        <v>4</v>
      </c>
      <c r="I17">
        <f t="shared" si="5"/>
        <v>0.4</v>
      </c>
    </row>
    <row r="18" spans="7:9">
      <c r="G18">
        <v>1.1970000000000001</v>
      </c>
      <c r="H18">
        <f t="shared" si="7"/>
        <v>3</v>
      </c>
      <c r="I18">
        <f t="shared" si="5"/>
        <v>0.3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0"/>
  <sheetViews>
    <sheetView workbookViewId="0">
      <selection activeCell="K27" sqref="K27"/>
    </sheetView>
  </sheetViews>
  <sheetFormatPr defaultRowHeight="15"/>
  <sheetData>
    <row r="1" spans="1:9">
      <c r="A1" t="s">
        <v>0</v>
      </c>
      <c r="C1" t="s">
        <v>104</v>
      </c>
      <c r="D1" t="s">
        <v>105</v>
      </c>
      <c r="E1" t="s">
        <v>113</v>
      </c>
      <c r="G1" t="s">
        <v>104</v>
      </c>
      <c r="H1" t="s">
        <v>110</v>
      </c>
      <c r="I1" t="s">
        <v>111</v>
      </c>
    </row>
    <row r="2" spans="1:9">
      <c r="A2" t="s">
        <v>11</v>
      </c>
      <c r="C2">
        <v>1.228</v>
      </c>
      <c r="D2">
        <v>1.784</v>
      </c>
      <c r="E2">
        <v>1.2010000000000001</v>
      </c>
      <c r="G2">
        <v>1.2250000000000001</v>
      </c>
      <c r="H2">
        <f t="shared" ref="H2:H7" si="0">COUNTIF($C$2:$C$11,G2)</f>
        <v>1</v>
      </c>
      <c r="I2">
        <f t="shared" ref="I2:I7" si="1">H2/10</f>
        <v>0.1</v>
      </c>
    </row>
    <row r="3" spans="1:9">
      <c r="A3" t="s">
        <v>12</v>
      </c>
      <c r="C3">
        <v>1.2270000000000001</v>
      </c>
      <c r="D3">
        <v>1.782</v>
      </c>
      <c r="E3">
        <v>1.1970000000000001</v>
      </c>
      <c r="G3">
        <v>1.226</v>
      </c>
      <c r="H3">
        <f t="shared" si="0"/>
        <v>1</v>
      </c>
      <c r="I3">
        <f t="shared" si="1"/>
        <v>0.1</v>
      </c>
    </row>
    <row r="4" spans="1:9">
      <c r="A4" t="s">
        <v>13</v>
      </c>
      <c r="C4">
        <v>1.226</v>
      </c>
      <c r="D4">
        <v>1.784</v>
      </c>
      <c r="E4">
        <v>1.198</v>
      </c>
      <c r="G4">
        <v>1.2270000000000001</v>
      </c>
      <c r="H4">
        <f t="shared" si="0"/>
        <v>2</v>
      </c>
      <c r="I4">
        <f t="shared" si="1"/>
        <v>0.2</v>
      </c>
    </row>
    <row r="5" spans="1:9">
      <c r="A5" t="s">
        <v>14</v>
      </c>
      <c r="C5">
        <v>1.2250000000000001</v>
      </c>
      <c r="D5">
        <v>1.7749999999999999</v>
      </c>
      <c r="E5">
        <v>1.1930000000000001</v>
      </c>
      <c r="G5">
        <v>1.228</v>
      </c>
      <c r="H5">
        <f t="shared" si="0"/>
        <v>4</v>
      </c>
      <c r="I5">
        <f t="shared" si="1"/>
        <v>0.4</v>
      </c>
    </row>
    <row r="6" spans="1:9">
      <c r="A6" t="s">
        <v>15</v>
      </c>
      <c r="C6">
        <v>1.228</v>
      </c>
      <c r="D6">
        <v>1.7829999999999999</v>
      </c>
      <c r="E6">
        <v>1.1990000000000001</v>
      </c>
      <c r="G6">
        <v>1.2290000000000001</v>
      </c>
      <c r="H6">
        <f t="shared" si="0"/>
        <v>1</v>
      </c>
      <c r="I6">
        <f t="shared" si="1"/>
        <v>0.1</v>
      </c>
    </row>
    <row r="7" spans="1:9">
      <c r="A7" t="s">
        <v>16</v>
      </c>
      <c r="C7">
        <v>1.2270000000000001</v>
      </c>
      <c r="D7">
        <v>1.782</v>
      </c>
      <c r="E7">
        <v>1.198</v>
      </c>
      <c r="G7">
        <v>1.23</v>
      </c>
      <c r="H7">
        <f t="shared" si="0"/>
        <v>1</v>
      </c>
      <c r="I7">
        <f t="shared" si="1"/>
        <v>0.1</v>
      </c>
    </row>
    <row r="8" spans="1:9">
      <c r="A8" t="s">
        <v>17</v>
      </c>
      <c r="C8">
        <v>1.2290000000000001</v>
      </c>
      <c r="D8">
        <v>1.782</v>
      </c>
      <c r="E8">
        <v>1.2</v>
      </c>
    </row>
    <row r="9" spans="1:9">
      <c r="A9" t="s">
        <v>18</v>
      </c>
      <c r="C9">
        <v>1.228</v>
      </c>
      <c r="D9">
        <v>1.7809999999999999</v>
      </c>
      <c r="E9">
        <v>1.198</v>
      </c>
      <c r="G9" t="s">
        <v>105</v>
      </c>
    </row>
    <row r="10" spans="1:9">
      <c r="A10" t="s">
        <v>19</v>
      </c>
      <c r="C10">
        <v>1.23</v>
      </c>
      <c r="D10">
        <v>1.7809999999999999</v>
      </c>
      <c r="E10">
        <v>1.198</v>
      </c>
      <c r="G10">
        <v>1.7749999999999999</v>
      </c>
      <c r="H10">
        <f>COUNTIF($D$2:$D$11,G10)</f>
        <v>1</v>
      </c>
      <c r="I10">
        <f>H10/10</f>
        <v>0.1</v>
      </c>
    </row>
    <row r="11" spans="1:9">
      <c r="A11" t="s">
        <v>20</v>
      </c>
      <c r="C11">
        <v>1.228</v>
      </c>
      <c r="D11">
        <v>1.7829999999999999</v>
      </c>
      <c r="E11">
        <v>1.198</v>
      </c>
      <c r="G11">
        <v>1.776</v>
      </c>
      <c r="H11">
        <f t="shared" ref="H11:H19" si="2">COUNTIF($D$2:$D$11,G11)</f>
        <v>0</v>
      </c>
      <c r="I11">
        <f t="shared" ref="I11:I19" si="3">H11/10</f>
        <v>0</v>
      </c>
    </row>
    <row r="12" spans="1:9">
      <c r="G12">
        <v>1.7769999999999999</v>
      </c>
      <c r="H12">
        <f>COUNTIF($D$2:$D$11,G12)</f>
        <v>0</v>
      </c>
      <c r="I12">
        <f t="shared" si="3"/>
        <v>0</v>
      </c>
    </row>
    <row r="13" spans="1:9">
      <c r="A13" t="s">
        <v>103</v>
      </c>
      <c r="G13">
        <v>1.778</v>
      </c>
      <c r="H13">
        <f t="shared" si="2"/>
        <v>0</v>
      </c>
      <c r="I13">
        <f t="shared" si="3"/>
        <v>0</v>
      </c>
    </row>
    <row r="14" spans="1:9">
      <c r="A14" t="s">
        <v>108</v>
      </c>
      <c r="C14">
        <f>AVERAGE(C2:C11)</f>
        <v>1.2276</v>
      </c>
      <c r="D14">
        <f t="shared" ref="D14:E14" si="4">AVERAGE(D2:D11)</f>
        <v>1.7817000000000001</v>
      </c>
      <c r="E14">
        <f t="shared" si="4"/>
        <v>1.198</v>
      </c>
      <c r="G14">
        <v>1.7789999999999999</v>
      </c>
      <c r="H14">
        <f t="shared" si="2"/>
        <v>0</v>
      </c>
      <c r="I14">
        <f t="shared" si="3"/>
        <v>0</v>
      </c>
    </row>
    <row r="15" spans="1:9">
      <c r="A15" t="s">
        <v>109</v>
      </c>
      <c r="C15">
        <f>STDEVP(C2:C11)</f>
        <v>1.3564659966250352E-3</v>
      </c>
      <c r="D15">
        <f t="shared" ref="D15:E15" si="5">STDEVP(D2:D11)</f>
        <v>2.4515301344262795E-3</v>
      </c>
      <c r="E15">
        <f t="shared" si="5"/>
        <v>1.9999999999999909E-3</v>
      </c>
      <c r="G15">
        <v>1.78</v>
      </c>
      <c r="H15">
        <f t="shared" si="2"/>
        <v>0</v>
      </c>
      <c r="I15">
        <f t="shared" si="3"/>
        <v>0</v>
      </c>
    </row>
    <row r="16" spans="1:9">
      <c r="G16">
        <v>1.7809999999999999</v>
      </c>
      <c r="H16">
        <f t="shared" si="2"/>
        <v>2</v>
      </c>
      <c r="I16">
        <f t="shared" si="3"/>
        <v>0.2</v>
      </c>
    </row>
    <row r="17" spans="7:9">
      <c r="G17">
        <v>1.782</v>
      </c>
      <c r="H17">
        <f t="shared" si="2"/>
        <v>3</v>
      </c>
      <c r="I17">
        <f t="shared" si="3"/>
        <v>0.3</v>
      </c>
    </row>
    <row r="18" spans="7:9">
      <c r="G18">
        <v>1.7829999999999999</v>
      </c>
      <c r="H18">
        <f t="shared" si="2"/>
        <v>2</v>
      </c>
      <c r="I18">
        <f t="shared" si="3"/>
        <v>0.2</v>
      </c>
    </row>
    <row r="19" spans="7:9">
      <c r="G19">
        <v>1.784</v>
      </c>
      <c r="H19">
        <f t="shared" si="2"/>
        <v>2</v>
      </c>
      <c r="I19">
        <f t="shared" si="3"/>
        <v>0.2</v>
      </c>
    </row>
    <row r="21" spans="7:9">
      <c r="G21" t="s">
        <v>113</v>
      </c>
    </row>
    <row r="22" spans="7:9">
      <c r="G22">
        <v>1.1930000000000001</v>
      </c>
      <c r="H22">
        <f>COUNTIF($E$2:$E$11,G22)</f>
        <v>1</v>
      </c>
      <c r="I22">
        <f>H22/10</f>
        <v>0.1</v>
      </c>
    </row>
    <row r="23" spans="7:9">
      <c r="G23">
        <v>1.194</v>
      </c>
      <c r="H23">
        <f t="shared" ref="H23:H30" si="6">COUNTIF($E$2:$E$11,G23)</f>
        <v>0</v>
      </c>
      <c r="I23">
        <f t="shared" ref="I23:I30" si="7">H23/10</f>
        <v>0</v>
      </c>
    </row>
    <row r="24" spans="7:9">
      <c r="G24">
        <v>1.1950000000000001</v>
      </c>
      <c r="H24">
        <f t="shared" si="6"/>
        <v>0</v>
      </c>
      <c r="I24">
        <f t="shared" si="7"/>
        <v>0</v>
      </c>
    </row>
    <row r="25" spans="7:9">
      <c r="G25">
        <v>1.196</v>
      </c>
      <c r="H25">
        <f t="shared" si="6"/>
        <v>0</v>
      </c>
      <c r="I25">
        <f t="shared" si="7"/>
        <v>0</v>
      </c>
    </row>
    <row r="26" spans="7:9">
      <c r="G26">
        <v>1.1970000000000001</v>
      </c>
      <c r="H26">
        <f t="shared" si="6"/>
        <v>1</v>
      </c>
      <c r="I26">
        <f t="shared" si="7"/>
        <v>0.1</v>
      </c>
    </row>
    <row r="27" spans="7:9">
      <c r="G27">
        <v>1.198</v>
      </c>
      <c r="H27">
        <f t="shared" si="6"/>
        <v>5</v>
      </c>
      <c r="I27">
        <f t="shared" si="7"/>
        <v>0.5</v>
      </c>
    </row>
    <row r="28" spans="7:9">
      <c r="G28">
        <v>1.1990000000000001</v>
      </c>
      <c r="H28">
        <f t="shared" si="6"/>
        <v>1</v>
      </c>
      <c r="I28">
        <f t="shared" si="7"/>
        <v>0.1</v>
      </c>
    </row>
    <row r="29" spans="7:9">
      <c r="G29">
        <v>1.2</v>
      </c>
      <c r="H29">
        <f t="shared" si="6"/>
        <v>1</v>
      </c>
      <c r="I29">
        <f t="shared" si="7"/>
        <v>0.1</v>
      </c>
    </row>
    <row r="30" spans="7:9">
      <c r="G30">
        <v>1.2010000000000001</v>
      </c>
      <c r="H30">
        <f t="shared" si="6"/>
        <v>1</v>
      </c>
      <c r="I30">
        <f t="shared" si="7"/>
        <v>0.1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1"/>
  <sheetViews>
    <sheetView workbookViewId="0">
      <selection activeCell="L27" sqref="L27"/>
    </sheetView>
  </sheetViews>
  <sheetFormatPr defaultRowHeight="15"/>
  <cols>
    <col min="3" max="3" width="11" bestFit="1" customWidth="1"/>
    <col min="4" max="4" width="10.5703125" bestFit="1" customWidth="1"/>
    <col min="5" max="5" width="7.85546875" bestFit="1" customWidth="1"/>
  </cols>
  <sheetData>
    <row r="1" spans="1:9">
      <c r="A1" t="s">
        <v>0</v>
      </c>
      <c r="C1" t="s">
        <v>104</v>
      </c>
      <c r="D1" t="s">
        <v>105</v>
      </c>
      <c r="E1" t="s">
        <v>106</v>
      </c>
      <c r="G1" t="s">
        <v>104</v>
      </c>
      <c r="H1" t="s">
        <v>110</v>
      </c>
      <c r="I1" t="s">
        <v>111</v>
      </c>
    </row>
    <row r="2" spans="1:9">
      <c r="A2" t="s">
        <v>21</v>
      </c>
      <c r="C2">
        <v>1.1000000000000001</v>
      </c>
      <c r="D2">
        <v>1.0760000000000001</v>
      </c>
      <c r="E2">
        <v>1.2050000000000001</v>
      </c>
      <c r="G2">
        <v>1.1000000000000001</v>
      </c>
      <c r="H2">
        <f t="shared" ref="H2:H11" si="0">COUNTIF($C$2:$C$22,G2)</f>
        <v>1</v>
      </c>
      <c r="I2">
        <f>H2/21</f>
        <v>4.7619047619047616E-2</v>
      </c>
    </row>
    <row r="3" spans="1:9">
      <c r="A3" t="s">
        <v>22</v>
      </c>
      <c r="C3">
        <v>1.105</v>
      </c>
      <c r="D3">
        <v>1.079</v>
      </c>
      <c r="E3">
        <v>1.206</v>
      </c>
      <c r="G3">
        <v>1.101</v>
      </c>
      <c r="H3">
        <f t="shared" si="0"/>
        <v>1</v>
      </c>
      <c r="I3">
        <f t="shared" ref="I3:I11" si="1">H3/21</f>
        <v>4.7619047619047616E-2</v>
      </c>
    </row>
    <row r="4" spans="1:9">
      <c r="A4" t="s">
        <v>23</v>
      </c>
      <c r="C4">
        <v>1.107</v>
      </c>
      <c r="D4">
        <v>1.0780000000000001</v>
      </c>
      <c r="E4">
        <v>1.208</v>
      </c>
      <c r="G4">
        <v>1.1020000000000001</v>
      </c>
      <c r="H4">
        <f t="shared" si="0"/>
        <v>0</v>
      </c>
      <c r="I4">
        <f t="shared" si="1"/>
        <v>0</v>
      </c>
    </row>
    <row r="5" spans="1:9">
      <c r="A5" t="s">
        <v>24</v>
      </c>
      <c r="C5">
        <v>1.107</v>
      </c>
      <c r="D5">
        <v>1.0780000000000001</v>
      </c>
      <c r="E5">
        <v>1.21</v>
      </c>
      <c r="G5">
        <v>1.103</v>
      </c>
      <c r="H5">
        <f t="shared" si="0"/>
        <v>1</v>
      </c>
      <c r="I5">
        <f t="shared" si="1"/>
        <v>4.7619047619047616E-2</v>
      </c>
    </row>
    <row r="6" spans="1:9">
      <c r="A6" t="s">
        <v>25</v>
      </c>
      <c r="C6">
        <v>1.1060000000000001</v>
      </c>
      <c r="D6">
        <v>1.08</v>
      </c>
      <c r="E6">
        <v>1.2090000000000001</v>
      </c>
      <c r="G6">
        <v>1.1040000000000001</v>
      </c>
      <c r="H6">
        <f t="shared" si="0"/>
        <v>0</v>
      </c>
      <c r="I6">
        <f t="shared" si="1"/>
        <v>0</v>
      </c>
    </row>
    <row r="7" spans="1:9">
      <c r="A7" t="s">
        <v>26</v>
      </c>
      <c r="C7">
        <v>1.109</v>
      </c>
      <c r="D7">
        <v>1.08</v>
      </c>
      <c r="E7">
        <v>1.208</v>
      </c>
      <c r="G7">
        <v>1.105</v>
      </c>
      <c r="H7">
        <f t="shared" si="0"/>
        <v>3</v>
      </c>
      <c r="I7">
        <f t="shared" si="1"/>
        <v>0.14285714285714285</v>
      </c>
    </row>
    <row r="8" spans="1:9">
      <c r="A8" t="s">
        <v>27</v>
      </c>
      <c r="C8">
        <v>1.101</v>
      </c>
      <c r="D8">
        <v>1.08</v>
      </c>
      <c r="E8">
        <v>1.21</v>
      </c>
      <c r="G8">
        <v>1.1060000000000001</v>
      </c>
      <c r="H8">
        <f t="shared" si="0"/>
        <v>4</v>
      </c>
      <c r="I8">
        <f t="shared" si="1"/>
        <v>0.19047619047619047</v>
      </c>
    </row>
    <row r="9" spans="1:9">
      <c r="A9" t="s">
        <v>28</v>
      </c>
      <c r="C9">
        <v>1.105</v>
      </c>
      <c r="D9">
        <v>1.0760000000000001</v>
      </c>
      <c r="E9">
        <v>1.2070000000000001</v>
      </c>
      <c r="G9">
        <v>1.107</v>
      </c>
      <c r="H9">
        <f t="shared" si="0"/>
        <v>7</v>
      </c>
      <c r="I9">
        <f t="shared" si="1"/>
        <v>0.33333333333333331</v>
      </c>
    </row>
    <row r="10" spans="1:9">
      <c r="A10" t="s">
        <v>29</v>
      </c>
      <c r="C10">
        <v>1.1060000000000001</v>
      </c>
      <c r="D10">
        <v>1.0780000000000001</v>
      </c>
      <c r="E10">
        <v>1.208</v>
      </c>
      <c r="G10">
        <v>1.1080000000000001</v>
      </c>
      <c r="H10">
        <f t="shared" si="0"/>
        <v>2</v>
      </c>
      <c r="I10">
        <f t="shared" si="1"/>
        <v>9.5238095238095233E-2</v>
      </c>
    </row>
    <row r="11" spans="1:9">
      <c r="A11" t="s">
        <v>30</v>
      </c>
      <c r="C11">
        <v>1.107</v>
      </c>
      <c r="D11">
        <v>1.0760000000000001</v>
      </c>
      <c r="E11">
        <v>1.2070000000000001</v>
      </c>
      <c r="G11">
        <v>1.109</v>
      </c>
      <c r="H11">
        <f t="shared" si="0"/>
        <v>2</v>
      </c>
      <c r="I11">
        <f t="shared" si="1"/>
        <v>9.5238095238095233E-2</v>
      </c>
    </row>
    <row r="12" spans="1:9">
      <c r="A12" t="s">
        <v>31</v>
      </c>
      <c r="C12">
        <v>1.1080000000000001</v>
      </c>
      <c r="D12">
        <v>1.08</v>
      </c>
      <c r="E12">
        <v>1.2090000000000001</v>
      </c>
    </row>
    <row r="13" spans="1:9">
      <c r="A13" t="s">
        <v>32</v>
      </c>
      <c r="C13">
        <v>1.107</v>
      </c>
      <c r="D13">
        <v>1.0820000000000001</v>
      </c>
      <c r="E13">
        <v>1.21</v>
      </c>
      <c r="G13" t="s">
        <v>105</v>
      </c>
    </row>
    <row r="14" spans="1:9">
      <c r="A14" t="s">
        <v>33</v>
      </c>
      <c r="C14">
        <v>1.107</v>
      </c>
      <c r="D14">
        <v>1.079</v>
      </c>
      <c r="E14">
        <v>1.2090000000000001</v>
      </c>
      <c r="G14">
        <v>1.0740000000000001</v>
      </c>
      <c r="H14">
        <f>COUNTIF($D$2:$D$22,G14)</f>
        <v>2</v>
      </c>
      <c r="I14">
        <f>H14/21</f>
        <v>9.5238095238095233E-2</v>
      </c>
    </row>
    <row r="15" spans="1:9">
      <c r="A15" t="s">
        <v>34</v>
      </c>
      <c r="C15">
        <v>1.1060000000000001</v>
      </c>
      <c r="D15">
        <v>1.08</v>
      </c>
      <c r="E15">
        <v>1.2070000000000001</v>
      </c>
      <c r="G15">
        <v>1.075</v>
      </c>
      <c r="H15">
        <f t="shared" ref="H15:H22" si="2">COUNTIF($D$2:$D$22,G15)</f>
        <v>0</v>
      </c>
      <c r="I15">
        <f t="shared" ref="I15:I22" si="3">H15/21</f>
        <v>0</v>
      </c>
    </row>
    <row r="16" spans="1:9">
      <c r="A16" t="s">
        <v>35</v>
      </c>
      <c r="C16">
        <v>1.107</v>
      </c>
      <c r="D16">
        <v>1.079</v>
      </c>
      <c r="E16">
        <v>1.21</v>
      </c>
      <c r="G16">
        <v>1.0760000000000001</v>
      </c>
      <c r="H16">
        <f t="shared" si="2"/>
        <v>3</v>
      </c>
      <c r="I16">
        <f t="shared" si="3"/>
        <v>0.14285714285714285</v>
      </c>
    </row>
    <row r="17" spans="1:9">
      <c r="A17" t="s">
        <v>36</v>
      </c>
      <c r="C17">
        <v>1.109</v>
      </c>
      <c r="D17">
        <v>1.079</v>
      </c>
      <c r="E17">
        <v>1.21</v>
      </c>
      <c r="G17">
        <v>1.077</v>
      </c>
      <c r="H17">
        <f t="shared" si="2"/>
        <v>1</v>
      </c>
      <c r="I17">
        <f t="shared" si="3"/>
        <v>4.7619047619047616E-2</v>
      </c>
    </row>
    <row r="18" spans="1:9">
      <c r="A18" t="s">
        <v>37</v>
      </c>
      <c r="C18">
        <v>1.1060000000000001</v>
      </c>
      <c r="D18">
        <v>1.077</v>
      </c>
      <c r="E18">
        <v>1.208</v>
      </c>
      <c r="G18">
        <v>1.0780000000000001</v>
      </c>
      <c r="H18">
        <f t="shared" si="2"/>
        <v>3</v>
      </c>
      <c r="I18">
        <f t="shared" si="3"/>
        <v>0.14285714285714285</v>
      </c>
    </row>
    <row r="19" spans="1:9">
      <c r="A19" t="s">
        <v>38</v>
      </c>
      <c r="C19">
        <v>1.107</v>
      </c>
      <c r="D19">
        <v>1.081</v>
      </c>
      <c r="E19">
        <v>1.2090000000000001</v>
      </c>
      <c r="G19">
        <v>1.079</v>
      </c>
      <c r="H19">
        <f t="shared" si="2"/>
        <v>4</v>
      </c>
      <c r="I19">
        <f t="shared" si="3"/>
        <v>0.19047619047619047</v>
      </c>
    </row>
    <row r="20" spans="1:9">
      <c r="A20" t="s">
        <v>39</v>
      </c>
      <c r="C20">
        <v>1.105</v>
      </c>
      <c r="D20">
        <v>1.0740000000000001</v>
      </c>
      <c r="E20">
        <v>1.208</v>
      </c>
      <c r="G20">
        <v>1.08</v>
      </c>
      <c r="H20">
        <f t="shared" si="2"/>
        <v>6</v>
      </c>
      <c r="I20">
        <f t="shared" si="3"/>
        <v>0.2857142857142857</v>
      </c>
    </row>
    <row r="21" spans="1:9">
      <c r="A21" t="s">
        <v>40</v>
      </c>
      <c r="C21">
        <v>1.103</v>
      </c>
      <c r="D21">
        <v>1.0740000000000001</v>
      </c>
      <c r="E21">
        <v>1.2050000000000001</v>
      </c>
      <c r="G21">
        <v>1.081</v>
      </c>
      <c r="H21">
        <f t="shared" si="2"/>
        <v>1</v>
      </c>
      <c r="I21">
        <f t="shared" si="3"/>
        <v>4.7619047619047616E-2</v>
      </c>
    </row>
    <row r="22" spans="1:9">
      <c r="A22" t="s">
        <v>41</v>
      </c>
      <c r="C22">
        <v>1.1080000000000001</v>
      </c>
      <c r="D22">
        <v>1.08</v>
      </c>
      <c r="E22">
        <v>1.2110000000000001</v>
      </c>
      <c r="G22">
        <v>1.0820000000000001</v>
      </c>
      <c r="H22">
        <f t="shared" si="2"/>
        <v>1</v>
      </c>
      <c r="I22">
        <f t="shared" si="3"/>
        <v>4.7619047619047616E-2</v>
      </c>
    </row>
    <row r="24" spans="1:9">
      <c r="A24" t="s">
        <v>103</v>
      </c>
      <c r="C24">
        <v>1.1200000000000001</v>
      </c>
      <c r="D24">
        <v>1.08</v>
      </c>
      <c r="E24">
        <v>1.22</v>
      </c>
      <c r="G24" t="s">
        <v>106</v>
      </c>
    </row>
    <row r="25" spans="1:9">
      <c r="A25" t="s">
        <v>108</v>
      </c>
      <c r="C25">
        <f>AVERAGE(C2:C22)</f>
        <v>1.1059999999999999</v>
      </c>
      <c r="D25">
        <f>AVERAGE(D2:D22)</f>
        <v>1.0783809523809527</v>
      </c>
      <c r="E25">
        <f>AVERAGE(E2:E22)</f>
        <v>1.208285714285714</v>
      </c>
      <c r="G25">
        <v>1.2050000000000001</v>
      </c>
      <c r="H25">
        <f>COUNTIF($E$2:$E$22,G25)</f>
        <v>2</v>
      </c>
      <c r="I25">
        <f>H25/21</f>
        <v>9.5238095238095233E-2</v>
      </c>
    </row>
    <row r="26" spans="1:9">
      <c r="A26" t="s">
        <v>112</v>
      </c>
      <c r="C26">
        <f>STDEVP(C2:C22)</f>
        <v>2.2466906880162737E-3</v>
      </c>
      <c r="D26">
        <f>STDEVP(D2:D22)</f>
        <v>2.1263917677872409E-3</v>
      </c>
      <c r="E26">
        <f>STDEVP(E2:E22)</f>
        <v>1.6371536607305652E-3</v>
      </c>
      <c r="G26">
        <v>1.206</v>
      </c>
      <c r="H26">
        <f t="shared" ref="H26:H31" si="4">COUNTIF($E$2:$E$22,G26)</f>
        <v>1</v>
      </c>
      <c r="I26">
        <f t="shared" ref="I26:I31" si="5">H26/21</f>
        <v>4.7619047619047616E-2</v>
      </c>
    </row>
    <row r="27" spans="1:9">
      <c r="G27">
        <v>1.2070000000000001</v>
      </c>
      <c r="H27">
        <f t="shared" si="4"/>
        <v>3</v>
      </c>
      <c r="I27">
        <f t="shared" si="5"/>
        <v>0.14285714285714285</v>
      </c>
    </row>
    <row r="28" spans="1:9">
      <c r="G28">
        <v>1.208</v>
      </c>
      <c r="H28">
        <f t="shared" si="4"/>
        <v>5</v>
      </c>
      <c r="I28">
        <f t="shared" si="5"/>
        <v>0.23809523809523808</v>
      </c>
    </row>
    <row r="29" spans="1:9">
      <c r="G29">
        <v>1.2090000000000001</v>
      </c>
      <c r="H29">
        <f t="shared" si="4"/>
        <v>4</v>
      </c>
      <c r="I29">
        <f t="shared" si="5"/>
        <v>0.19047619047619047</v>
      </c>
    </row>
    <row r="30" spans="1:9">
      <c r="G30">
        <v>1.21</v>
      </c>
      <c r="H30">
        <f t="shared" si="4"/>
        <v>5</v>
      </c>
      <c r="I30">
        <f t="shared" si="5"/>
        <v>0.23809523809523808</v>
      </c>
    </row>
    <row r="31" spans="1:9">
      <c r="G31">
        <v>1.2110000000000001</v>
      </c>
      <c r="H31">
        <f t="shared" si="4"/>
        <v>1</v>
      </c>
      <c r="I31">
        <f t="shared" si="5"/>
        <v>4.7619047619047616E-2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G24" sqref="G24"/>
    </sheetView>
  </sheetViews>
  <sheetFormatPr defaultRowHeight="15"/>
  <sheetData>
    <row r="1" spans="1:9">
      <c r="A1" t="s">
        <v>0</v>
      </c>
      <c r="C1" t="s">
        <v>104</v>
      </c>
      <c r="D1" t="s">
        <v>105</v>
      </c>
      <c r="E1" t="s">
        <v>113</v>
      </c>
      <c r="G1" t="s">
        <v>104</v>
      </c>
      <c r="H1" t="s">
        <v>110</v>
      </c>
      <c r="I1" t="s">
        <v>111</v>
      </c>
    </row>
    <row r="2" spans="1:9">
      <c r="A2" t="s">
        <v>42</v>
      </c>
      <c r="C2">
        <v>1.5489999999999999</v>
      </c>
      <c r="D2">
        <v>2.29</v>
      </c>
      <c r="E2">
        <v>1.1970000000000001</v>
      </c>
      <c r="G2">
        <v>1.546</v>
      </c>
      <c r="H2">
        <f>COUNTIF($C$2:$C$10,G2)</f>
        <v>1</v>
      </c>
      <c r="I2">
        <f>H2/9</f>
        <v>0.1111111111111111</v>
      </c>
    </row>
    <row r="3" spans="1:9">
      <c r="A3" t="s">
        <v>43</v>
      </c>
      <c r="C3">
        <v>1.5489999999999999</v>
      </c>
      <c r="D3">
        <v>2.2970000000000002</v>
      </c>
      <c r="E3">
        <v>1.196</v>
      </c>
      <c r="G3">
        <v>1.5469999999999999</v>
      </c>
      <c r="H3">
        <f t="shared" ref="H3:H5" si="0">COUNTIF($C$2:$C$10,G3)</f>
        <v>0</v>
      </c>
      <c r="I3">
        <f t="shared" ref="I3:I5" si="1">H3/9</f>
        <v>0</v>
      </c>
    </row>
    <row r="4" spans="1:9">
      <c r="A4" t="s">
        <v>44</v>
      </c>
      <c r="C4">
        <v>1.5489999999999999</v>
      </c>
      <c r="D4">
        <v>2.2890000000000001</v>
      </c>
      <c r="E4">
        <v>1.198</v>
      </c>
      <c r="G4">
        <v>1.548</v>
      </c>
      <c r="H4">
        <f t="shared" si="0"/>
        <v>2</v>
      </c>
      <c r="I4">
        <f t="shared" si="1"/>
        <v>0.22222222222222221</v>
      </c>
    </row>
    <row r="5" spans="1:9">
      <c r="A5" t="s">
        <v>45</v>
      </c>
      <c r="C5">
        <v>1.548</v>
      </c>
      <c r="D5">
        <v>2.2890000000000001</v>
      </c>
      <c r="E5">
        <v>1.196</v>
      </c>
      <c r="G5">
        <v>1.5489999999999999</v>
      </c>
      <c r="H5">
        <f t="shared" si="0"/>
        <v>6</v>
      </c>
      <c r="I5">
        <f t="shared" si="1"/>
        <v>0.66666666666666663</v>
      </c>
    </row>
    <row r="6" spans="1:9">
      <c r="A6" t="s">
        <v>46</v>
      </c>
      <c r="C6">
        <v>1.548</v>
      </c>
      <c r="D6">
        <v>2.2919999999999998</v>
      </c>
      <c r="E6">
        <v>1.196</v>
      </c>
    </row>
    <row r="7" spans="1:9">
      <c r="A7" t="s">
        <v>47</v>
      </c>
      <c r="C7">
        <v>1.5489999999999999</v>
      </c>
      <c r="D7">
        <v>2.29</v>
      </c>
      <c r="E7">
        <v>1.198</v>
      </c>
      <c r="G7" t="s">
        <v>105</v>
      </c>
    </row>
    <row r="8" spans="1:9">
      <c r="A8" t="s">
        <v>48</v>
      </c>
      <c r="C8">
        <v>1.5489999999999999</v>
      </c>
      <c r="D8">
        <v>2.2879999999999998</v>
      </c>
      <c r="E8">
        <v>1.196</v>
      </c>
      <c r="G8">
        <v>2.2869999999999999</v>
      </c>
      <c r="H8">
        <f>COUNTIF($D$2:$D$10,G8)</f>
        <v>1</v>
      </c>
      <c r="I8">
        <f>H8/9</f>
        <v>0.1111111111111111</v>
      </c>
    </row>
    <row r="9" spans="1:9">
      <c r="A9" t="s">
        <v>49</v>
      </c>
      <c r="C9">
        <v>1.546</v>
      </c>
      <c r="D9">
        <v>2.2869999999999999</v>
      </c>
      <c r="E9">
        <v>1.196</v>
      </c>
      <c r="G9">
        <v>2.2879999999999998</v>
      </c>
      <c r="H9">
        <f t="shared" ref="H9:H13" si="2">COUNTIF($D$2:$D$10,G9)</f>
        <v>1</v>
      </c>
      <c r="I9">
        <f t="shared" ref="I9:I13" si="3">H9/9</f>
        <v>0.1111111111111111</v>
      </c>
    </row>
    <row r="10" spans="1:9">
      <c r="A10" t="s">
        <v>50</v>
      </c>
      <c r="C10">
        <v>1.5489999999999999</v>
      </c>
      <c r="D10">
        <v>2.2890000000000001</v>
      </c>
      <c r="E10">
        <v>1.196</v>
      </c>
      <c r="G10">
        <v>2.2890000000000001</v>
      </c>
      <c r="H10">
        <f t="shared" si="2"/>
        <v>3</v>
      </c>
      <c r="I10">
        <f t="shared" si="3"/>
        <v>0.33333333333333331</v>
      </c>
    </row>
    <row r="11" spans="1:9">
      <c r="G11">
        <v>2.29</v>
      </c>
      <c r="H11">
        <f t="shared" si="2"/>
        <v>2</v>
      </c>
      <c r="I11">
        <f t="shared" si="3"/>
        <v>0.22222222222222221</v>
      </c>
    </row>
    <row r="12" spans="1:9">
      <c r="A12" t="s">
        <v>103</v>
      </c>
      <c r="C12">
        <v>1.56</v>
      </c>
      <c r="D12">
        <v>2.31</v>
      </c>
      <c r="E12">
        <v>1.21</v>
      </c>
      <c r="G12">
        <v>2.2909999999999999</v>
      </c>
      <c r="H12">
        <f t="shared" si="2"/>
        <v>0</v>
      </c>
      <c r="I12">
        <f t="shared" si="3"/>
        <v>0</v>
      </c>
    </row>
    <row r="13" spans="1:9">
      <c r="A13" t="s">
        <v>108</v>
      </c>
      <c r="C13">
        <f>AVERAGE(C2:C10)</f>
        <v>1.5484444444444443</v>
      </c>
      <c r="D13">
        <f t="shared" ref="D13:E13" si="4">AVERAGE(D2:D10)</f>
        <v>2.290111111111111</v>
      </c>
      <c r="E13">
        <f t="shared" si="4"/>
        <v>1.1965555555555554</v>
      </c>
      <c r="G13">
        <v>2.2919999999999998</v>
      </c>
      <c r="H13">
        <f t="shared" si="2"/>
        <v>1</v>
      </c>
      <c r="I13">
        <f t="shared" si="3"/>
        <v>0.1111111111111111</v>
      </c>
    </row>
    <row r="14" spans="1:9">
      <c r="A14" t="s">
        <v>109</v>
      </c>
      <c r="C14">
        <f>STDEVP(C2:C10)</f>
        <v>9.5581391856024958E-4</v>
      </c>
      <c r="D14">
        <f t="shared" ref="D14:E14" si="5">STDEVP(D2:D10)</f>
        <v>2.7666443551086412E-3</v>
      </c>
      <c r="E14">
        <f t="shared" si="5"/>
        <v>8.314794192831054E-4</v>
      </c>
    </row>
    <row r="15" spans="1:9">
      <c r="G15" t="s">
        <v>113</v>
      </c>
    </row>
    <row r="16" spans="1:9">
      <c r="G16">
        <v>1.196</v>
      </c>
      <c r="H16">
        <f>COUNTIF($E$2:$E$10,G16)</f>
        <v>6</v>
      </c>
      <c r="I16">
        <f>H16/9</f>
        <v>0.66666666666666663</v>
      </c>
    </row>
    <row r="17" spans="7:9">
      <c r="G17">
        <v>1.1970000000000001</v>
      </c>
      <c r="H17">
        <f t="shared" ref="H17:H18" si="6">COUNTIF($E$2:$E$10,G17)</f>
        <v>1</v>
      </c>
      <c r="I17">
        <f t="shared" ref="I17:I18" si="7">H17/9</f>
        <v>0.1111111111111111</v>
      </c>
    </row>
    <row r="18" spans="7:9">
      <c r="G18">
        <v>1.198</v>
      </c>
      <c r="H18">
        <f t="shared" si="6"/>
        <v>2</v>
      </c>
      <c r="I18">
        <f t="shared" si="7"/>
        <v>0.22222222222222221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K28" sqref="K28"/>
    </sheetView>
  </sheetViews>
  <sheetFormatPr defaultRowHeight="15"/>
  <sheetData>
    <row r="1" spans="1:9">
      <c r="A1" t="s">
        <v>0</v>
      </c>
      <c r="C1" t="s">
        <v>104</v>
      </c>
      <c r="D1" t="s">
        <v>105</v>
      </c>
      <c r="E1" t="s">
        <v>113</v>
      </c>
      <c r="G1" t="s">
        <v>104</v>
      </c>
    </row>
    <row r="2" spans="1:9">
      <c r="A2" t="s">
        <v>51</v>
      </c>
      <c r="C2">
        <v>1.554</v>
      </c>
      <c r="D2">
        <v>2.2879999999999998</v>
      </c>
      <c r="E2">
        <v>1.198</v>
      </c>
      <c r="G2">
        <v>1.548</v>
      </c>
      <c r="H2">
        <f>COUNTIF($C$2:$C$12,G2)</f>
        <v>1</v>
      </c>
      <c r="I2">
        <f>H2/11</f>
        <v>9.0909090909090912E-2</v>
      </c>
    </row>
    <row r="3" spans="1:9">
      <c r="A3" t="s">
        <v>52</v>
      </c>
      <c r="C3">
        <v>1.5489999999999999</v>
      </c>
      <c r="D3">
        <v>2.2829999999999999</v>
      </c>
      <c r="E3">
        <v>1.196</v>
      </c>
      <c r="G3">
        <v>1.5489999999999999</v>
      </c>
      <c r="H3">
        <f t="shared" ref="H3:H8" si="0">COUNTIF($C$2:$C$12,G3)</f>
        <v>1</v>
      </c>
      <c r="I3">
        <f t="shared" ref="I3:I8" si="1">H3/11</f>
        <v>9.0909090909090912E-2</v>
      </c>
    </row>
    <row r="4" spans="1:9">
      <c r="A4" t="s">
        <v>53</v>
      </c>
      <c r="C4">
        <v>1.554</v>
      </c>
      <c r="D4">
        <v>2.2869999999999999</v>
      </c>
      <c r="E4">
        <v>1.1990000000000001</v>
      </c>
      <c r="G4">
        <v>1.55</v>
      </c>
      <c r="H4">
        <f t="shared" si="0"/>
        <v>4</v>
      </c>
      <c r="I4">
        <f t="shared" si="1"/>
        <v>0.36363636363636365</v>
      </c>
    </row>
    <row r="5" spans="1:9">
      <c r="A5" t="s">
        <v>54</v>
      </c>
      <c r="C5">
        <v>1.5509999999999999</v>
      </c>
      <c r="D5">
        <v>2.286</v>
      </c>
      <c r="E5">
        <v>1.196</v>
      </c>
      <c r="G5">
        <v>1.5509999999999999</v>
      </c>
      <c r="H5">
        <f t="shared" si="0"/>
        <v>3</v>
      </c>
      <c r="I5">
        <f t="shared" si="1"/>
        <v>0.27272727272727271</v>
      </c>
    </row>
    <row r="6" spans="1:9">
      <c r="A6" t="s">
        <v>55</v>
      </c>
      <c r="C6">
        <v>1.55</v>
      </c>
      <c r="D6">
        <v>2.2869999999999999</v>
      </c>
      <c r="E6">
        <v>1.196</v>
      </c>
      <c r="G6">
        <v>1.552</v>
      </c>
      <c r="H6">
        <f t="shared" si="0"/>
        <v>0</v>
      </c>
      <c r="I6">
        <f t="shared" si="1"/>
        <v>0</v>
      </c>
    </row>
    <row r="7" spans="1:9">
      <c r="A7" t="s">
        <v>56</v>
      </c>
      <c r="C7">
        <v>1.55</v>
      </c>
      <c r="D7">
        <v>2.2869999999999999</v>
      </c>
      <c r="E7">
        <v>1.196</v>
      </c>
      <c r="G7">
        <v>1.5529999999999999</v>
      </c>
      <c r="H7">
        <f t="shared" si="0"/>
        <v>0</v>
      </c>
      <c r="I7">
        <f t="shared" si="1"/>
        <v>0</v>
      </c>
    </row>
    <row r="8" spans="1:9">
      <c r="A8" t="s">
        <v>57</v>
      </c>
      <c r="C8">
        <v>1.5509999999999999</v>
      </c>
      <c r="D8">
        <v>2.2850000000000001</v>
      </c>
      <c r="E8">
        <v>1.1950000000000001</v>
      </c>
      <c r="G8">
        <v>1.554</v>
      </c>
      <c r="H8">
        <f t="shared" si="0"/>
        <v>2</v>
      </c>
      <c r="I8">
        <f t="shared" si="1"/>
        <v>0.18181818181818182</v>
      </c>
    </row>
    <row r="9" spans="1:9">
      <c r="A9" t="s">
        <v>58</v>
      </c>
      <c r="C9">
        <v>1.548</v>
      </c>
      <c r="D9">
        <v>2.286</v>
      </c>
      <c r="E9">
        <v>1.196</v>
      </c>
    </row>
    <row r="10" spans="1:9">
      <c r="A10" t="s">
        <v>59</v>
      </c>
      <c r="C10">
        <v>1.55</v>
      </c>
      <c r="D10">
        <v>2.286</v>
      </c>
      <c r="E10">
        <v>1.1930000000000001</v>
      </c>
      <c r="G10" t="s">
        <v>105</v>
      </c>
    </row>
    <row r="11" spans="1:9">
      <c r="A11" t="s">
        <v>60</v>
      </c>
      <c r="C11">
        <v>1.55</v>
      </c>
      <c r="D11">
        <v>2.2829999999999999</v>
      </c>
      <c r="E11">
        <v>1.1950000000000001</v>
      </c>
      <c r="G11">
        <v>2.2829999999999999</v>
      </c>
      <c r="H11">
        <f t="shared" ref="H11:H16" si="2">COUNTIF($D$2:$D$12,G11)</f>
        <v>2</v>
      </c>
      <c r="I11">
        <f>H11/11</f>
        <v>0.18181818181818182</v>
      </c>
    </row>
    <row r="12" spans="1:9">
      <c r="A12" t="s">
        <v>61</v>
      </c>
      <c r="C12">
        <v>1.5509999999999999</v>
      </c>
      <c r="D12">
        <v>2.2839999999999998</v>
      </c>
      <c r="E12">
        <v>1.1950000000000001</v>
      </c>
      <c r="G12">
        <v>2.2839999999999998</v>
      </c>
      <c r="H12">
        <f t="shared" si="2"/>
        <v>1</v>
      </c>
      <c r="I12">
        <f t="shared" ref="I12:I16" si="3">H12/11</f>
        <v>9.0909090909090912E-2</v>
      </c>
    </row>
    <row r="13" spans="1:9">
      <c r="G13">
        <v>2.2850000000000001</v>
      </c>
      <c r="H13">
        <f t="shared" si="2"/>
        <v>1</v>
      </c>
      <c r="I13">
        <f t="shared" si="3"/>
        <v>9.0909090909090912E-2</v>
      </c>
    </row>
    <row r="14" spans="1:9">
      <c r="A14" t="s">
        <v>103</v>
      </c>
      <c r="C14">
        <v>1.56</v>
      </c>
      <c r="D14">
        <v>2.31</v>
      </c>
      <c r="E14">
        <v>1.21</v>
      </c>
      <c r="G14">
        <v>2.286</v>
      </c>
      <c r="H14">
        <f t="shared" si="2"/>
        <v>3</v>
      </c>
      <c r="I14">
        <f t="shared" si="3"/>
        <v>0.27272727272727271</v>
      </c>
    </row>
    <row r="15" spans="1:9">
      <c r="A15" t="s">
        <v>108</v>
      </c>
      <c r="C15">
        <f>AVERAGE(C2:C12)</f>
        <v>1.5507272727272727</v>
      </c>
      <c r="D15">
        <f t="shared" ref="D15:E15" si="4">AVERAGE(D2:D12)</f>
        <v>2.2856363636363639</v>
      </c>
      <c r="E15">
        <f t="shared" si="4"/>
        <v>1.1959090909090908</v>
      </c>
      <c r="G15">
        <v>2.2869999999999999</v>
      </c>
      <c r="H15">
        <f t="shared" si="2"/>
        <v>3</v>
      </c>
      <c r="I15">
        <f t="shared" si="3"/>
        <v>0.27272727272727271</v>
      </c>
    </row>
    <row r="16" spans="1:9">
      <c r="A16" t="s">
        <v>109</v>
      </c>
      <c r="C16">
        <f>STDEVP(C2:C12)</f>
        <v>1.7627926754241264E-3</v>
      </c>
      <c r="D16">
        <f t="shared" ref="D16:E16" si="5">STDEVP(D2:D12)</f>
        <v>1.6109131951517548E-3</v>
      </c>
      <c r="E16">
        <f t="shared" si="5"/>
        <v>1.5048132142951522E-3</v>
      </c>
      <c r="G16">
        <v>2.2879999999999998</v>
      </c>
      <c r="H16">
        <f t="shared" si="2"/>
        <v>1</v>
      </c>
      <c r="I16">
        <f t="shared" si="3"/>
        <v>9.0909090909090912E-2</v>
      </c>
    </row>
    <row r="18" spans="7:9">
      <c r="G18" t="s">
        <v>113</v>
      </c>
    </row>
    <row r="19" spans="7:9">
      <c r="G19">
        <v>1.1930000000000001</v>
      </c>
      <c r="H19">
        <f>COUNTIF($E$2:$E$12,G19)</f>
        <v>1</v>
      </c>
      <c r="I19">
        <f>H19/11</f>
        <v>9.0909090909090912E-2</v>
      </c>
    </row>
    <row r="20" spans="7:9">
      <c r="G20">
        <v>1.194</v>
      </c>
      <c r="H20">
        <f t="shared" ref="H20:H25" si="6">COUNTIF($E$2:$E$12,G20)</f>
        <v>0</v>
      </c>
      <c r="I20">
        <f t="shared" ref="I20:I25" si="7">H20/11</f>
        <v>0</v>
      </c>
    </row>
    <row r="21" spans="7:9">
      <c r="G21">
        <v>1.1950000000000001</v>
      </c>
      <c r="H21">
        <f t="shared" si="6"/>
        <v>3</v>
      </c>
      <c r="I21">
        <f t="shared" si="7"/>
        <v>0.27272727272727271</v>
      </c>
    </row>
    <row r="22" spans="7:9">
      <c r="G22">
        <v>1.196</v>
      </c>
      <c r="H22">
        <f t="shared" si="6"/>
        <v>5</v>
      </c>
      <c r="I22">
        <f t="shared" si="7"/>
        <v>0.45454545454545453</v>
      </c>
    </row>
    <row r="23" spans="7:9">
      <c r="G23">
        <v>1.1970000000000001</v>
      </c>
      <c r="H23">
        <f t="shared" si="6"/>
        <v>0</v>
      </c>
      <c r="I23">
        <f t="shared" si="7"/>
        <v>0</v>
      </c>
    </row>
    <row r="24" spans="7:9">
      <c r="G24">
        <v>1.198</v>
      </c>
      <c r="H24">
        <f t="shared" si="6"/>
        <v>1</v>
      </c>
      <c r="I24">
        <f t="shared" si="7"/>
        <v>9.0909090909090912E-2</v>
      </c>
    </row>
    <row r="25" spans="7:9">
      <c r="G25">
        <v>1.1990000000000001</v>
      </c>
      <c r="H25">
        <f t="shared" si="6"/>
        <v>1</v>
      </c>
      <c r="I25">
        <f t="shared" si="7"/>
        <v>9.0909090909090912E-2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2"/>
  <sheetViews>
    <sheetView tabSelected="1" workbookViewId="0">
      <selection activeCell="K28" sqref="K28"/>
    </sheetView>
  </sheetViews>
  <sheetFormatPr defaultRowHeight="15"/>
  <sheetData>
    <row r="1" spans="1:9">
      <c r="A1" t="s">
        <v>0</v>
      </c>
      <c r="C1" t="s">
        <v>104</v>
      </c>
      <c r="D1" t="s">
        <v>105</v>
      </c>
      <c r="E1" t="s">
        <v>113</v>
      </c>
      <c r="G1" t="s">
        <v>104</v>
      </c>
    </row>
    <row r="2" spans="1:9">
      <c r="A2" t="s">
        <v>62</v>
      </c>
      <c r="C2">
        <v>1.2150000000000001</v>
      </c>
      <c r="D2">
        <v>1.7829999999999999</v>
      </c>
      <c r="E2">
        <v>1.1870000000000001</v>
      </c>
      <c r="G2">
        <v>1.2150000000000001</v>
      </c>
      <c r="H2">
        <f>COUNTIF($C$2:$C$11,G2)</f>
        <v>5</v>
      </c>
      <c r="I2">
        <f>H2/9</f>
        <v>0.55555555555555558</v>
      </c>
    </row>
    <row r="3" spans="1:9">
      <c r="A3" t="s">
        <v>63</v>
      </c>
      <c r="C3">
        <v>1.232</v>
      </c>
      <c r="D3">
        <v>1.774</v>
      </c>
      <c r="E3">
        <v>1.1879999999999999</v>
      </c>
      <c r="G3">
        <v>1.216</v>
      </c>
      <c r="H3">
        <f t="shared" ref="H3:H19" si="0">COUNTIF($C$2:$C$11,G3)</f>
        <v>0</v>
      </c>
      <c r="I3">
        <f t="shared" ref="I3:I19" si="1">H3/9</f>
        <v>0</v>
      </c>
    </row>
    <row r="4" spans="1:9">
      <c r="A4" t="s">
        <v>64</v>
      </c>
      <c r="C4">
        <v>1.2150000000000001</v>
      </c>
      <c r="D4">
        <v>1.7869999999999999</v>
      </c>
      <c r="E4">
        <v>1.1890000000000001</v>
      </c>
      <c r="G4">
        <v>1.2170000000000001</v>
      </c>
      <c r="H4">
        <f t="shared" si="0"/>
        <v>1</v>
      </c>
      <c r="I4">
        <f t="shared" si="1"/>
        <v>0.1111111111111111</v>
      </c>
    </row>
    <row r="5" spans="1:9">
      <c r="A5" t="s">
        <v>65</v>
      </c>
      <c r="C5">
        <v>1.2150000000000001</v>
      </c>
      <c r="D5">
        <v>1.784</v>
      </c>
      <c r="E5">
        <v>1.1859999999999999</v>
      </c>
      <c r="G5">
        <v>1.218</v>
      </c>
      <c r="H5">
        <f t="shared" si="0"/>
        <v>0</v>
      </c>
      <c r="I5">
        <f t="shared" si="1"/>
        <v>0</v>
      </c>
    </row>
    <row r="6" spans="1:9">
      <c r="A6" t="s">
        <v>66</v>
      </c>
      <c r="C6">
        <v>1.2230000000000001</v>
      </c>
      <c r="D6">
        <v>1.778</v>
      </c>
      <c r="E6">
        <v>1.1879999999999999</v>
      </c>
      <c r="G6">
        <v>1.2190000000000001</v>
      </c>
      <c r="H6">
        <f t="shared" si="0"/>
        <v>0</v>
      </c>
      <c r="I6">
        <f t="shared" si="1"/>
        <v>0</v>
      </c>
    </row>
    <row r="7" spans="1:9">
      <c r="A7" t="s">
        <v>67</v>
      </c>
      <c r="C7">
        <v>1.2210000000000001</v>
      </c>
      <c r="D7">
        <v>1.7809999999999999</v>
      </c>
      <c r="E7">
        <v>1.1879999999999999</v>
      </c>
      <c r="G7">
        <v>1.22</v>
      </c>
      <c r="H7">
        <f t="shared" si="0"/>
        <v>0</v>
      </c>
      <c r="I7">
        <f t="shared" si="1"/>
        <v>0</v>
      </c>
    </row>
    <row r="8" spans="1:9">
      <c r="A8" t="s">
        <v>68</v>
      </c>
      <c r="C8">
        <v>1.2170000000000001</v>
      </c>
      <c r="D8">
        <v>1.7849999999999999</v>
      </c>
      <c r="E8">
        <v>1.19</v>
      </c>
      <c r="G8">
        <v>1.2210000000000001</v>
      </c>
      <c r="H8">
        <f t="shared" si="0"/>
        <v>1</v>
      </c>
      <c r="I8">
        <f t="shared" si="1"/>
        <v>0.1111111111111111</v>
      </c>
    </row>
    <row r="9" spans="1:9">
      <c r="A9" t="s">
        <v>69</v>
      </c>
      <c r="G9">
        <v>1.222</v>
      </c>
      <c r="H9">
        <f t="shared" si="0"/>
        <v>0</v>
      </c>
      <c r="I9">
        <f t="shared" si="1"/>
        <v>0</v>
      </c>
    </row>
    <row r="10" spans="1:9">
      <c r="A10" t="s">
        <v>70</v>
      </c>
      <c r="C10">
        <v>1.2150000000000001</v>
      </c>
      <c r="D10">
        <v>1.7849999999999999</v>
      </c>
      <c r="E10">
        <v>1.1870000000000001</v>
      </c>
      <c r="G10">
        <v>1.2230000000000001</v>
      </c>
      <c r="H10">
        <f t="shared" si="0"/>
        <v>1</v>
      </c>
      <c r="I10">
        <f t="shared" si="1"/>
        <v>0.1111111111111111</v>
      </c>
    </row>
    <row r="11" spans="1:9">
      <c r="A11" t="s">
        <v>71</v>
      </c>
      <c r="C11">
        <v>1.2150000000000001</v>
      </c>
      <c r="D11">
        <v>1.784</v>
      </c>
      <c r="E11">
        <v>1.19</v>
      </c>
      <c r="G11">
        <v>1.224</v>
      </c>
      <c r="H11">
        <f t="shared" si="0"/>
        <v>0</v>
      </c>
      <c r="I11">
        <f t="shared" si="1"/>
        <v>0</v>
      </c>
    </row>
    <row r="12" spans="1:9">
      <c r="G12">
        <v>1.2250000000000001</v>
      </c>
      <c r="H12">
        <f t="shared" si="0"/>
        <v>0</v>
      </c>
      <c r="I12">
        <f t="shared" si="1"/>
        <v>0</v>
      </c>
    </row>
    <row r="13" spans="1:9">
      <c r="A13" t="s">
        <v>103</v>
      </c>
      <c r="C13">
        <v>1.23</v>
      </c>
      <c r="D13">
        <v>1.8</v>
      </c>
      <c r="E13">
        <v>1.2</v>
      </c>
      <c r="G13">
        <v>1.226</v>
      </c>
      <c r="H13">
        <f t="shared" si="0"/>
        <v>0</v>
      </c>
      <c r="I13">
        <f t="shared" si="1"/>
        <v>0</v>
      </c>
    </row>
    <row r="14" spans="1:9">
      <c r="A14" t="s">
        <v>108</v>
      </c>
      <c r="C14">
        <f>AVERAGE(C2:C11)</f>
        <v>1.2186666666666666</v>
      </c>
      <c r="D14">
        <f t="shared" ref="D14:E14" si="2">AVERAGE(D2:D11)</f>
        <v>1.7823333333333333</v>
      </c>
      <c r="E14">
        <f t="shared" si="2"/>
        <v>1.1881111111111109</v>
      </c>
      <c r="G14">
        <v>1.2270000000000001</v>
      </c>
      <c r="H14">
        <f t="shared" si="0"/>
        <v>0</v>
      </c>
      <c r="I14">
        <f t="shared" si="1"/>
        <v>0</v>
      </c>
    </row>
    <row r="15" spans="1:9">
      <c r="A15" t="s">
        <v>109</v>
      </c>
      <c r="C15">
        <f>STDEVP(C2:C11)</f>
        <v>5.4974741674901897E-3</v>
      </c>
      <c r="D15">
        <f t="shared" ref="D15:E15" si="3">STDEVP(D2:D11)</f>
        <v>3.8297084310253259E-3</v>
      </c>
      <c r="E15">
        <f t="shared" si="3"/>
        <v>1.2862041003100133E-3</v>
      </c>
      <c r="G15">
        <v>1.228</v>
      </c>
      <c r="H15">
        <f t="shared" si="0"/>
        <v>0</v>
      </c>
      <c r="I15">
        <f t="shared" si="1"/>
        <v>0</v>
      </c>
    </row>
    <row r="16" spans="1:9">
      <c r="G16">
        <v>1.2290000000000001</v>
      </c>
      <c r="H16">
        <f t="shared" si="0"/>
        <v>0</v>
      </c>
      <c r="I16">
        <f t="shared" si="1"/>
        <v>0</v>
      </c>
    </row>
    <row r="17" spans="7:9">
      <c r="G17">
        <v>1.23</v>
      </c>
      <c r="H17">
        <f t="shared" si="0"/>
        <v>0</v>
      </c>
      <c r="I17">
        <f t="shared" si="1"/>
        <v>0</v>
      </c>
    </row>
    <row r="18" spans="7:9">
      <c r="G18">
        <v>1.2310000000000001</v>
      </c>
      <c r="H18">
        <f t="shared" si="0"/>
        <v>0</v>
      </c>
      <c r="I18">
        <f t="shared" si="1"/>
        <v>0</v>
      </c>
    </row>
    <row r="19" spans="7:9">
      <c r="G19">
        <v>1.232</v>
      </c>
      <c r="H19">
        <f t="shared" si="0"/>
        <v>1</v>
      </c>
      <c r="I19">
        <f t="shared" si="1"/>
        <v>0.1111111111111111</v>
      </c>
    </row>
    <row r="21" spans="7:9">
      <c r="G21" t="s">
        <v>105</v>
      </c>
    </row>
    <row r="22" spans="7:9">
      <c r="G22">
        <v>1.774</v>
      </c>
      <c r="H22">
        <f>COUNTIF($D$2:$D$11,G22)</f>
        <v>1</v>
      </c>
      <c r="I22">
        <f>H22/9</f>
        <v>0.1111111111111111</v>
      </c>
    </row>
    <row r="23" spans="7:9">
      <c r="G23">
        <v>1.7749999999999999</v>
      </c>
      <c r="H23">
        <f t="shared" ref="H23:H35" si="4">COUNTIF($D$2:$D$11,G23)</f>
        <v>0</v>
      </c>
      <c r="I23">
        <f t="shared" ref="I23:I35" si="5">H23/9</f>
        <v>0</v>
      </c>
    </row>
    <row r="24" spans="7:9">
      <c r="G24">
        <v>1.776</v>
      </c>
      <c r="H24">
        <f t="shared" si="4"/>
        <v>0</v>
      </c>
      <c r="I24">
        <f t="shared" si="5"/>
        <v>0</v>
      </c>
    </row>
    <row r="25" spans="7:9">
      <c r="G25">
        <v>1.7769999999999999</v>
      </c>
      <c r="H25">
        <f t="shared" si="4"/>
        <v>0</v>
      </c>
      <c r="I25">
        <f t="shared" si="5"/>
        <v>0</v>
      </c>
    </row>
    <row r="26" spans="7:9">
      <c r="G26">
        <v>1.778</v>
      </c>
      <c r="H26">
        <f t="shared" si="4"/>
        <v>1</v>
      </c>
      <c r="I26">
        <f t="shared" si="5"/>
        <v>0.1111111111111111</v>
      </c>
    </row>
    <row r="27" spans="7:9">
      <c r="G27">
        <v>1.7789999999999999</v>
      </c>
      <c r="H27">
        <f t="shared" si="4"/>
        <v>0</v>
      </c>
      <c r="I27">
        <f t="shared" si="5"/>
        <v>0</v>
      </c>
    </row>
    <row r="28" spans="7:9">
      <c r="G28">
        <v>1.78</v>
      </c>
      <c r="H28">
        <f t="shared" si="4"/>
        <v>0</v>
      </c>
      <c r="I28">
        <f t="shared" si="5"/>
        <v>0</v>
      </c>
    </row>
    <row r="29" spans="7:9">
      <c r="G29">
        <v>1.7809999999999999</v>
      </c>
      <c r="H29">
        <f t="shared" si="4"/>
        <v>1</v>
      </c>
      <c r="I29">
        <f t="shared" si="5"/>
        <v>0.1111111111111111</v>
      </c>
    </row>
    <row r="30" spans="7:9">
      <c r="G30">
        <v>1.782</v>
      </c>
      <c r="H30">
        <f t="shared" si="4"/>
        <v>0</v>
      </c>
      <c r="I30">
        <f t="shared" si="5"/>
        <v>0</v>
      </c>
    </row>
    <row r="31" spans="7:9">
      <c r="G31">
        <v>1.7829999999999999</v>
      </c>
      <c r="H31">
        <f t="shared" si="4"/>
        <v>1</v>
      </c>
      <c r="I31">
        <f t="shared" si="5"/>
        <v>0.1111111111111111</v>
      </c>
    </row>
    <row r="32" spans="7:9">
      <c r="G32">
        <v>1.784</v>
      </c>
      <c r="H32">
        <f t="shared" si="4"/>
        <v>2</v>
      </c>
      <c r="I32">
        <f t="shared" si="5"/>
        <v>0.22222222222222221</v>
      </c>
    </row>
    <row r="33" spans="7:9">
      <c r="G33">
        <v>1.7849999999999999</v>
      </c>
      <c r="H33">
        <f t="shared" si="4"/>
        <v>2</v>
      </c>
      <c r="I33">
        <f t="shared" si="5"/>
        <v>0.22222222222222221</v>
      </c>
    </row>
    <row r="34" spans="7:9">
      <c r="G34">
        <v>1.786</v>
      </c>
      <c r="H34">
        <f t="shared" si="4"/>
        <v>0</v>
      </c>
      <c r="I34">
        <f t="shared" si="5"/>
        <v>0</v>
      </c>
    </row>
    <row r="35" spans="7:9">
      <c r="G35">
        <v>1.7869999999999999</v>
      </c>
      <c r="H35">
        <f t="shared" si="4"/>
        <v>1</v>
      </c>
      <c r="I35">
        <f t="shared" si="5"/>
        <v>0.1111111111111111</v>
      </c>
    </row>
    <row r="37" spans="7:9">
      <c r="G37" t="s">
        <v>113</v>
      </c>
    </row>
    <row r="38" spans="7:9">
      <c r="G38">
        <v>1.1859999999999999</v>
      </c>
      <c r="H38">
        <f t="shared" ref="H38:H42" si="6">COUNTIF($E$2:$E$11,G38)</f>
        <v>1</v>
      </c>
      <c r="I38">
        <f t="shared" ref="I38:I42" si="7">H38/9</f>
        <v>0.1111111111111111</v>
      </c>
    </row>
    <row r="39" spans="7:9">
      <c r="G39">
        <v>1.1870000000000001</v>
      </c>
      <c r="H39">
        <f t="shared" si="6"/>
        <v>2</v>
      </c>
      <c r="I39">
        <f t="shared" si="7"/>
        <v>0.22222222222222221</v>
      </c>
    </row>
    <row r="40" spans="7:9">
      <c r="G40">
        <v>1.1879999999999999</v>
      </c>
      <c r="H40">
        <f t="shared" si="6"/>
        <v>3</v>
      </c>
      <c r="I40">
        <f t="shared" si="7"/>
        <v>0.33333333333333331</v>
      </c>
    </row>
    <row r="41" spans="7:9">
      <c r="G41">
        <v>1.1890000000000001</v>
      </c>
      <c r="H41">
        <f t="shared" si="6"/>
        <v>1</v>
      </c>
      <c r="I41">
        <f t="shared" si="7"/>
        <v>0.1111111111111111</v>
      </c>
    </row>
    <row r="42" spans="7:9">
      <c r="G42">
        <v>1.19</v>
      </c>
      <c r="H42">
        <f t="shared" si="6"/>
        <v>2</v>
      </c>
      <c r="I42">
        <f t="shared" si="7"/>
        <v>0.22222222222222221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E31" sqref="E31"/>
    </sheetView>
  </sheetViews>
  <sheetFormatPr defaultRowHeight="15"/>
  <cols>
    <col min="3" max="3" width="11.140625" bestFit="1" customWidth="1"/>
    <col min="4" max="4" width="10.7109375" bestFit="1" customWidth="1"/>
    <col min="5" max="6" width="9.5703125" bestFit="1" customWidth="1"/>
    <col min="9" max="9" width="11.28515625" customWidth="1"/>
    <col min="10" max="10" width="12" bestFit="1" customWidth="1"/>
    <col min="12" max="12" width="11" customWidth="1"/>
    <col min="13" max="13" width="9.85546875" customWidth="1"/>
  </cols>
  <sheetData>
    <row r="1" spans="1:11">
      <c r="A1" t="s">
        <v>0</v>
      </c>
      <c r="C1" t="s">
        <v>104</v>
      </c>
      <c r="D1" t="s">
        <v>105</v>
      </c>
      <c r="E1" t="s">
        <v>106</v>
      </c>
      <c r="F1" t="s">
        <v>107</v>
      </c>
      <c r="I1" t="s">
        <v>104</v>
      </c>
      <c r="J1" t="s">
        <v>110</v>
      </c>
      <c r="K1" t="s">
        <v>111</v>
      </c>
    </row>
    <row r="2" spans="1:11">
      <c r="A2" t="s">
        <v>72</v>
      </c>
      <c r="C2" s="1">
        <v>1.036</v>
      </c>
      <c r="D2" s="1">
        <v>1.0880000000000001</v>
      </c>
      <c r="E2" s="1">
        <v>1.2110000000000001</v>
      </c>
      <c r="F2" s="1">
        <v>1.4379999999999999</v>
      </c>
      <c r="I2" s="1">
        <v>1.0349999999999999</v>
      </c>
      <c r="J2">
        <f>COUNTIF($C$2:$C$22,I2)</f>
        <v>1</v>
      </c>
      <c r="K2">
        <f>J2/21</f>
        <v>4.7619047619047616E-2</v>
      </c>
    </row>
    <row r="3" spans="1:11">
      <c r="A3" t="s">
        <v>73</v>
      </c>
      <c r="C3" s="1">
        <v>1.0369999999999999</v>
      </c>
      <c r="D3" s="1">
        <v>1.085</v>
      </c>
      <c r="E3" s="1">
        <v>1.2110000000000001</v>
      </c>
      <c r="F3" s="1">
        <v>1.4379999999999999</v>
      </c>
      <c r="I3" s="1">
        <v>1.036</v>
      </c>
      <c r="J3">
        <f t="shared" ref="J3:J5" si="0">COUNTIF($C$2:$C$22,I3)</f>
        <v>10</v>
      </c>
      <c r="K3">
        <f t="shared" ref="K3:K5" si="1">J3/21</f>
        <v>0.47619047619047616</v>
      </c>
    </row>
    <row r="4" spans="1:11">
      <c r="A4" t="s">
        <v>74</v>
      </c>
      <c r="C4" s="1">
        <v>1.0369999999999999</v>
      </c>
      <c r="D4" s="1">
        <v>1.0840000000000001</v>
      </c>
      <c r="E4" s="1">
        <v>1.2110000000000001</v>
      </c>
      <c r="F4" s="1">
        <v>1.4390000000000001</v>
      </c>
      <c r="I4" s="1">
        <v>1.0369999999999999</v>
      </c>
      <c r="J4">
        <f t="shared" si="0"/>
        <v>8</v>
      </c>
      <c r="K4">
        <f t="shared" si="1"/>
        <v>0.38095238095238093</v>
      </c>
    </row>
    <row r="5" spans="1:11">
      <c r="A5" t="s">
        <v>75</v>
      </c>
      <c r="C5" s="1">
        <v>1.038</v>
      </c>
      <c r="D5" s="1">
        <v>1.0880000000000001</v>
      </c>
      <c r="E5" s="1">
        <v>1.2150000000000001</v>
      </c>
      <c r="F5" s="1">
        <v>1.4350000000000001</v>
      </c>
      <c r="I5" s="1">
        <v>1.038</v>
      </c>
      <c r="J5">
        <f t="shared" si="0"/>
        <v>2</v>
      </c>
      <c r="K5">
        <f t="shared" si="1"/>
        <v>9.5238095238095233E-2</v>
      </c>
    </row>
    <row r="6" spans="1:11">
      <c r="A6" t="s">
        <v>76</v>
      </c>
      <c r="C6" s="1">
        <v>1.036</v>
      </c>
      <c r="D6" s="1">
        <v>1.085</v>
      </c>
      <c r="E6" s="1">
        <v>1.2110000000000001</v>
      </c>
      <c r="F6" s="1">
        <v>1.4390000000000001</v>
      </c>
      <c r="I6" s="1"/>
    </row>
    <row r="7" spans="1:11">
      <c r="A7" t="s">
        <v>77</v>
      </c>
      <c r="C7" s="1">
        <v>1.036</v>
      </c>
      <c r="D7" s="1">
        <v>1.085</v>
      </c>
      <c r="E7" s="1">
        <v>1.21</v>
      </c>
      <c r="F7" s="1">
        <v>1.4379999999999999</v>
      </c>
      <c r="I7" s="1" t="s">
        <v>105</v>
      </c>
    </row>
    <row r="8" spans="1:11">
      <c r="A8" t="s">
        <v>78</v>
      </c>
      <c r="C8" s="1">
        <v>1.0369999999999999</v>
      </c>
      <c r="D8" s="1">
        <v>1.0860000000000001</v>
      </c>
      <c r="E8" s="1">
        <v>1.2130000000000001</v>
      </c>
      <c r="F8" s="1">
        <v>1.44</v>
      </c>
      <c r="I8" s="1">
        <v>1.0840000000000001</v>
      </c>
      <c r="J8">
        <f t="shared" ref="J8:J12" si="2">COUNTIF($D$2:$D$22,I8)</f>
        <v>5</v>
      </c>
      <c r="K8">
        <f t="shared" ref="K8:K12" si="3">J8/21</f>
        <v>0.23809523809523808</v>
      </c>
    </row>
    <row r="9" spans="1:11">
      <c r="A9" t="s">
        <v>79</v>
      </c>
      <c r="C9" s="1">
        <v>1.036</v>
      </c>
      <c r="D9" s="1">
        <v>1.085</v>
      </c>
      <c r="E9" s="1">
        <v>1.2110000000000001</v>
      </c>
      <c r="F9" s="1">
        <v>1.4359999999999999</v>
      </c>
      <c r="I9" s="1">
        <v>1.085</v>
      </c>
      <c r="J9">
        <f t="shared" si="2"/>
        <v>8</v>
      </c>
      <c r="K9">
        <f t="shared" si="3"/>
        <v>0.38095238095238093</v>
      </c>
    </row>
    <row r="10" spans="1:11">
      <c r="A10" t="s">
        <v>80</v>
      </c>
      <c r="C10" s="1">
        <v>1.036</v>
      </c>
      <c r="D10" s="1">
        <v>1.085</v>
      </c>
      <c r="E10" s="1">
        <v>1.2130000000000001</v>
      </c>
      <c r="F10" s="1">
        <v>1.4379999999999999</v>
      </c>
      <c r="I10" s="1">
        <v>1.0860000000000001</v>
      </c>
      <c r="J10">
        <f t="shared" si="2"/>
        <v>5</v>
      </c>
      <c r="K10">
        <f t="shared" si="3"/>
        <v>0.23809523809523808</v>
      </c>
    </row>
    <row r="11" spans="1:11">
      <c r="A11" t="s">
        <v>81</v>
      </c>
      <c r="C11" s="1">
        <v>1.0369999999999999</v>
      </c>
      <c r="D11" s="1">
        <v>1.0860000000000001</v>
      </c>
      <c r="E11" s="1">
        <v>1.2130000000000001</v>
      </c>
      <c r="F11" s="1">
        <v>1.4379999999999999</v>
      </c>
      <c r="I11" s="1">
        <v>1.087</v>
      </c>
      <c r="J11">
        <f t="shared" si="2"/>
        <v>1</v>
      </c>
      <c r="K11">
        <f t="shared" si="3"/>
        <v>4.7619047619047616E-2</v>
      </c>
    </row>
    <row r="12" spans="1:11">
      <c r="A12" t="s">
        <v>82</v>
      </c>
      <c r="C12" s="1">
        <v>1.036</v>
      </c>
      <c r="D12" s="1">
        <v>1.0840000000000001</v>
      </c>
      <c r="E12" s="1">
        <v>1.2110000000000001</v>
      </c>
      <c r="F12" s="1">
        <v>1.4379999999999999</v>
      </c>
      <c r="I12" s="1">
        <v>1.0880000000000001</v>
      </c>
      <c r="J12">
        <f t="shared" si="2"/>
        <v>2</v>
      </c>
      <c r="K12">
        <f t="shared" si="3"/>
        <v>9.5238095238095233E-2</v>
      </c>
    </row>
    <row r="13" spans="1:11">
      <c r="A13" t="s">
        <v>83</v>
      </c>
      <c r="C13" s="1">
        <v>1.036</v>
      </c>
      <c r="D13" s="1">
        <v>1.085</v>
      </c>
      <c r="E13" s="1">
        <v>1.212</v>
      </c>
      <c r="F13" s="1">
        <v>1.4370000000000001</v>
      </c>
      <c r="I13" s="1"/>
    </row>
    <row r="14" spans="1:11">
      <c r="A14" t="s">
        <v>84</v>
      </c>
      <c r="C14" s="1">
        <v>1.0369999999999999</v>
      </c>
      <c r="D14" s="1">
        <v>1.0840000000000001</v>
      </c>
      <c r="E14" s="1">
        <v>1.21</v>
      </c>
      <c r="F14" s="1">
        <v>1.4359999999999999</v>
      </c>
      <c r="I14" s="1" t="s">
        <v>106</v>
      </c>
    </row>
    <row r="15" spans="1:11">
      <c r="A15" t="s">
        <v>85</v>
      </c>
      <c r="C15" s="1">
        <v>1.038</v>
      </c>
      <c r="D15" s="1">
        <v>1.0860000000000001</v>
      </c>
      <c r="E15" s="1">
        <v>1.212</v>
      </c>
      <c r="F15" s="1">
        <v>1.4390000000000001</v>
      </c>
      <c r="I15" s="1">
        <v>1.21</v>
      </c>
      <c r="J15">
        <f>COUNTIF($E$2:$E$22,I15)</f>
        <v>2</v>
      </c>
      <c r="K15">
        <f t="shared" ref="K15:K20" si="4">J15/21</f>
        <v>9.5238095238095233E-2</v>
      </c>
    </row>
    <row r="16" spans="1:11">
      <c r="A16" t="s">
        <v>86</v>
      </c>
      <c r="C16" s="1">
        <v>1.0349999999999999</v>
      </c>
      <c r="D16" s="1">
        <v>1.0840000000000001</v>
      </c>
      <c r="E16" s="1">
        <v>1.212</v>
      </c>
      <c r="F16" s="1">
        <v>1.4370000000000001</v>
      </c>
      <c r="I16" s="1">
        <v>1.2110000000000001</v>
      </c>
      <c r="J16">
        <f t="shared" ref="J16:J20" si="5">COUNTIF($E$2:$E$22,I16)</f>
        <v>6</v>
      </c>
      <c r="K16">
        <f t="shared" si="4"/>
        <v>0.2857142857142857</v>
      </c>
    </row>
    <row r="17" spans="1:11">
      <c r="A17" t="s">
        <v>87</v>
      </c>
      <c r="C17" s="1">
        <v>1.036</v>
      </c>
      <c r="D17" s="1">
        <v>1.085</v>
      </c>
      <c r="E17" s="1">
        <v>1.212</v>
      </c>
      <c r="F17" s="1">
        <v>1.44</v>
      </c>
      <c r="I17" s="1">
        <v>1.212</v>
      </c>
      <c r="J17">
        <f t="shared" si="5"/>
        <v>6</v>
      </c>
      <c r="K17">
        <f t="shared" si="4"/>
        <v>0.2857142857142857</v>
      </c>
    </row>
    <row r="18" spans="1:11">
      <c r="A18" t="s">
        <v>88</v>
      </c>
      <c r="C18" s="1">
        <v>1.0369999999999999</v>
      </c>
      <c r="D18" s="1">
        <v>1.087</v>
      </c>
      <c r="E18" s="1">
        <v>1.2130000000000001</v>
      </c>
      <c r="F18" s="1">
        <v>1.4350000000000001</v>
      </c>
      <c r="I18" s="1">
        <v>1.2130000000000001</v>
      </c>
      <c r="J18">
        <f t="shared" si="5"/>
        <v>5</v>
      </c>
      <c r="K18">
        <f t="shared" si="4"/>
        <v>0.23809523809523808</v>
      </c>
    </row>
    <row r="19" spans="1:11">
      <c r="A19" t="s">
        <v>89</v>
      </c>
      <c r="C19" s="1">
        <v>1.0369999999999999</v>
      </c>
      <c r="D19" s="1">
        <v>1.0860000000000001</v>
      </c>
      <c r="E19" s="1">
        <v>1.2130000000000001</v>
      </c>
      <c r="F19" s="1">
        <v>1.4379999999999999</v>
      </c>
      <c r="I19" s="1">
        <v>1.214</v>
      </c>
      <c r="J19">
        <f t="shared" si="5"/>
        <v>1</v>
      </c>
      <c r="K19">
        <f t="shared" si="4"/>
        <v>4.7619047619047616E-2</v>
      </c>
    </row>
    <row r="20" spans="1:11">
      <c r="A20" t="s">
        <v>90</v>
      </c>
      <c r="C20" s="1">
        <v>1.036</v>
      </c>
      <c r="D20" s="1">
        <v>1.085</v>
      </c>
      <c r="E20" s="1">
        <v>1.212</v>
      </c>
      <c r="F20" s="1">
        <v>1.44</v>
      </c>
      <c r="I20" s="1">
        <v>1.2150000000000001</v>
      </c>
      <c r="J20">
        <f t="shared" si="5"/>
        <v>1</v>
      </c>
      <c r="K20">
        <f t="shared" si="4"/>
        <v>4.7619047619047616E-2</v>
      </c>
    </row>
    <row r="21" spans="1:11">
      <c r="A21" t="s">
        <v>91</v>
      </c>
      <c r="C21" s="1">
        <v>1.036</v>
      </c>
      <c r="D21" s="1">
        <v>1.0840000000000001</v>
      </c>
      <c r="E21" s="1">
        <v>1.212</v>
      </c>
      <c r="F21" s="1">
        <v>1.44</v>
      </c>
    </row>
    <row r="22" spans="1:11">
      <c r="A22" t="s">
        <v>92</v>
      </c>
      <c r="C22" s="1">
        <v>1.0369999999999999</v>
      </c>
      <c r="D22" s="1">
        <v>1.0860000000000001</v>
      </c>
      <c r="E22" s="1">
        <v>1.214</v>
      </c>
      <c r="F22" s="1">
        <v>1.4350000000000001</v>
      </c>
      <c r="I22" t="s">
        <v>107</v>
      </c>
    </row>
    <row r="23" spans="1:11">
      <c r="C23" s="1"/>
      <c r="D23" s="1"/>
      <c r="E23" s="1"/>
      <c r="F23" s="1"/>
      <c r="I23" s="1">
        <v>1.4350000000000001</v>
      </c>
      <c r="J23">
        <f>COUNTIF($F$2:$F$22,I23)</f>
        <v>3</v>
      </c>
      <c r="K23">
        <f t="shared" ref="K23:K28" si="6">J23/21</f>
        <v>0.14285714285714285</v>
      </c>
    </row>
    <row r="24" spans="1:11">
      <c r="A24" t="s">
        <v>103</v>
      </c>
      <c r="C24" s="1">
        <v>1.06</v>
      </c>
      <c r="D24" s="1">
        <v>1.0900000000000001</v>
      </c>
      <c r="E24" s="1">
        <v>1.23</v>
      </c>
      <c r="F24" s="1">
        <v>1.45</v>
      </c>
      <c r="I24" s="1">
        <v>1.4359999999999999</v>
      </c>
      <c r="J24">
        <f t="shared" ref="J24:J28" si="7">COUNTIF($F$2:$F$22,I24)</f>
        <v>2</v>
      </c>
      <c r="K24">
        <f t="shared" si="6"/>
        <v>9.5238095238095233E-2</v>
      </c>
    </row>
    <row r="25" spans="1:11">
      <c r="A25" t="s">
        <v>108</v>
      </c>
      <c r="C25">
        <f>AVERAGE(C2:C22)</f>
        <v>1.0365238095238094</v>
      </c>
      <c r="D25">
        <f t="shared" ref="D25:F25" si="8">AVERAGE(D2:D22)</f>
        <v>1.0853809523809523</v>
      </c>
      <c r="E25">
        <f t="shared" si="8"/>
        <v>1.212</v>
      </c>
      <c r="F25">
        <f t="shared" si="8"/>
        <v>1.4378095238095239</v>
      </c>
      <c r="I25" s="1">
        <v>1.4370000000000001</v>
      </c>
      <c r="J25">
        <f t="shared" si="7"/>
        <v>2</v>
      </c>
      <c r="K25">
        <f t="shared" si="6"/>
        <v>9.5238095238095233E-2</v>
      </c>
    </row>
    <row r="26" spans="1:11">
      <c r="A26" t="s">
        <v>109</v>
      </c>
      <c r="C26">
        <f>STDEVP(C2:C22)</f>
        <v>7.3153769027318473E-4</v>
      </c>
      <c r="D26">
        <f t="shared" ref="D26:F26" si="9">STDEVP(D2:D22)</f>
        <v>1.1741740958036222E-3</v>
      </c>
      <c r="E26">
        <f t="shared" si="9"/>
        <v>1.2344267996967451E-3</v>
      </c>
      <c r="F26">
        <f t="shared" si="9"/>
        <v>1.6218463205643996E-3</v>
      </c>
      <c r="I26" s="1">
        <v>1.4379999999999999</v>
      </c>
      <c r="J26">
        <f t="shared" si="7"/>
        <v>7</v>
      </c>
      <c r="K26">
        <f t="shared" si="6"/>
        <v>0.33333333333333331</v>
      </c>
    </row>
    <row r="27" spans="1:11">
      <c r="I27" s="1">
        <v>1.4390000000000001</v>
      </c>
      <c r="J27">
        <f t="shared" si="7"/>
        <v>3</v>
      </c>
      <c r="K27">
        <f t="shared" si="6"/>
        <v>0.14285714285714285</v>
      </c>
    </row>
    <row r="28" spans="1:11">
      <c r="C28" s="2"/>
      <c r="D28" s="2"/>
      <c r="E28" s="2"/>
      <c r="F28" s="2"/>
      <c r="I28" s="1">
        <v>1.44</v>
      </c>
      <c r="J28">
        <f t="shared" si="7"/>
        <v>4</v>
      </c>
      <c r="K28">
        <f t="shared" si="6"/>
        <v>0.19047619047619047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2"/>
  <sheetViews>
    <sheetView workbookViewId="0">
      <selection activeCell="K27" sqref="K27"/>
    </sheetView>
  </sheetViews>
  <sheetFormatPr defaultRowHeight="15"/>
  <sheetData>
    <row r="1" spans="1:9">
      <c r="A1" t="s">
        <v>0</v>
      </c>
      <c r="C1" t="s">
        <v>104</v>
      </c>
      <c r="D1" t="s">
        <v>105</v>
      </c>
      <c r="E1" t="s">
        <v>113</v>
      </c>
      <c r="G1" t="s">
        <v>104</v>
      </c>
    </row>
    <row r="2" spans="1:9">
      <c r="A2" t="s">
        <v>93</v>
      </c>
      <c r="C2">
        <v>1.536</v>
      </c>
      <c r="D2">
        <v>2.282</v>
      </c>
      <c r="E2">
        <v>1.1950000000000001</v>
      </c>
      <c r="G2">
        <v>1.5309999999999999</v>
      </c>
      <c r="H2">
        <f>COUNTIF($C$2:$C$11,G2)</f>
        <v>3</v>
      </c>
      <c r="I2">
        <f>H2/10</f>
        <v>0.3</v>
      </c>
    </row>
    <row r="3" spans="1:9">
      <c r="A3" t="s">
        <v>94</v>
      </c>
      <c r="C3">
        <v>1.5309999999999999</v>
      </c>
      <c r="D3">
        <v>2.2770000000000001</v>
      </c>
      <c r="E3">
        <v>1.194</v>
      </c>
      <c r="G3">
        <v>1.532</v>
      </c>
      <c r="H3">
        <f t="shared" ref="H3:H8" si="0">COUNTIF($C$2:$C$11,G3)</f>
        <v>2</v>
      </c>
      <c r="I3">
        <f t="shared" ref="I3:I8" si="1">H3/10</f>
        <v>0.2</v>
      </c>
    </row>
    <row r="4" spans="1:9">
      <c r="A4" t="s">
        <v>95</v>
      </c>
      <c r="C4">
        <v>1.5309999999999999</v>
      </c>
      <c r="D4">
        <v>2.282</v>
      </c>
      <c r="E4">
        <v>1.196</v>
      </c>
      <c r="G4">
        <v>1.5329999999999999</v>
      </c>
      <c r="H4">
        <f t="shared" si="0"/>
        <v>0</v>
      </c>
      <c r="I4">
        <f t="shared" si="1"/>
        <v>0</v>
      </c>
    </row>
    <row r="5" spans="1:9">
      <c r="A5" t="s">
        <v>96</v>
      </c>
      <c r="C5">
        <v>1.532</v>
      </c>
      <c r="D5">
        <v>2.2719999999999998</v>
      </c>
      <c r="E5">
        <v>1.1919999999999999</v>
      </c>
      <c r="G5">
        <v>1.534</v>
      </c>
      <c r="H5">
        <f t="shared" si="0"/>
        <v>0</v>
      </c>
      <c r="I5">
        <f t="shared" si="1"/>
        <v>0</v>
      </c>
    </row>
    <row r="6" spans="1:9">
      <c r="A6" t="s">
        <v>97</v>
      </c>
      <c r="C6">
        <v>1.5349999999999999</v>
      </c>
      <c r="D6">
        <v>2.2730000000000001</v>
      </c>
      <c r="E6">
        <v>1.196</v>
      </c>
      <c r="G6">
        <v>1.5349999999999999</v>
      </c>
      <c r="H6">
        <f t="shared" si="0"/>
        <v>2</v>
      </c>
      <c r="I6">
        <f t="shared" si="1"/>
        <v>0.2</v>
      </c>
    </row>
    <row r="7" spans="1:9">
      <c r="A7" t="s">
        <v>98</v>
      </c>
      <c r="C7">
        <v>1.536</v>
      </c>
      <c r="D7">
        <v>2.2829999999999999</v>
      </c>
      <c r="E7">
        <v>1.196</v>
      </c>
      <c r="G7">
        <v>1.536</v>
      </c>
      <c r="H7">
        <f t="shared" si="0"/>
        <v>2</v>
      </c>
      <c r="I7">
        <f t="shared" si="1"/>
        <v>0.2</v>
      </c>
    </row>
    <row r="8" spans="1:9">
      <c r="A8" t="s">
        <v>99</v>
      </c>
      <c r="C8">
        <v>1.5369999999999999</v>
      </c>
      <c r="D8">
        <v>2.282</v>
      </c>
      <c r="E8">
        <v>1.1950000000000001</v>
      </c>
      <c r="G8">
        <v>1.5369999999999999</v>
      </c>
      <c r="H8">
        <f t="shared" si="0"/>
        <v>1</v>
      </c>
      <c r="I8">
        <f t="shared" si="1"/>
        <v>0.1</v>
      </c>
    </row>
    <row r="9" spans="1:9">
      <c r="A9" t="s">
        <v>100</v>
      </c>
      <c r="C9">
        <v>1.5309999999999999</v>
      </c>
      <c r="D9">
        <v>2.2789999999999999</v>
      </c>
      <c r="E9">
        <v>1.1950000000000001</v>
      </c>
    </row>
    <row r="10" spans="1:9">
      <c r="A10" t="s">
        <v>101</v>
      </c>
      <c r="C10">
        <v>1.5349999999999999</v>
      </c>
      <c r="D10">
        <v>2.286</v>
      </c>
      <c r="E10">
        <v>1.196</v>
      </c>
      <c r="G10" t="s">
        <v>105</v>
      </c>
    </row>
    <row r="11" spans="1:9">
      <c r="A11" t="s">
        <v>102</v>
      </c>
      <c r="C11">
        <v>1.532</v>
      </c>
      <c r="D11">
        <v>2.2810000000000001</v>
      </c>
      <c r="E11">
        <v>1.1930000000000001</v>
      </c>
      <c r="G11">
        <v>2.2719999999999998</v>
      </c>
      <c r="H11">
        <f t="shared" ref="H11:H25" si="2">COUNTIF($D$2:$D$11,G11)</f>
        <v>1</v>
      </c>
      <c r="I11">
        <f t="shared" ref="I11:I25" si="3">H11/10</f>
        <v>0.1</v>
      </c>
    </row>
    <row r="12" spans="1:9">
      <c r="G12">
        <v>2.2730000000000001</v>
      </c>
      <c r="H12">
        <f t="shared" si="2"/>
        <v>1</v>
      </c>
      <c r="I12">
        <f t="shared" si="3"/>
        <v>0.1</v>
      </c>
    </row>
    <row r="13" spans="1:9">
      <c r="A13" t="s">
        <v>103</v>
      </c>
      <c r="C13">
        <v>1.55</v>
      </c>
      <c r="D13">
        <v>2.2999999999999998</v>
      </c>
      <c r="E13">
        <v>1.21</v>
      </c>
      <c r="G13">
        <v>2.274</v>
      </c>
      <c r="H13">
        <f t="shared" si="2"/>
        <v>0</v>
      </c>
      <c r="I13">
        <f t="shared" si="3"/>
        <v>0</v>
      </c>
    </row>
    <row r="14" spans="1:9">
      <c r="A14" t="s">
        <v>108</v>
      </c>
      <c r="C14">
        <f>AVERAGE(C2:C11)</f>
        <v>1.5336000000000001</v>
      </c>
      <c r="D14">
        <f t="shared" ref="D14:E14" si="4">AVERAGE(D2:D11)</f>
        <v>2.2796999999999996</v>
      </c>
      <c r="E14">
        <f t="shared" si="4"/>
        <v>1.1947999999999999</v>
      </c>
      <c r="G14">
        <v>2.2749999999999999</v>
      </c>
      <c r="H14">
        <f t="shared" si="2"/>
        <v>0</v>
      </c>
      <c r="I14">
        <f t="shared" si="3"/>
        <v>0</v>
      </c>
    </row>
    <row r="15" spans="1:9">
      <c r="A15" t="s">
        <v>109</v>
      </c>
      <c r="C15">
        <f>STDEVP(C2:C11)</f>
        <v>2.2891046284519295E-3</v>
      </c>
      <c r="D15">
        <f t="shared" ref="D15:E15" si="5">STDEVP(D2:D11)</f>
        <v>4.2438190347846051E-3</v>
      </c>
      <c r="E15">
        <f t="shared" si="5"/>
        <v>1.3266499161421511E-3</v>
      </c>
      <c r="G15">
        <v>2.2759999999999998</v>
      </c>
      <c r="H15">
        <f t="shared" si="2"/>
        <v>0</v>
      </c>
      <c r="I15">
        <f t="shared" si="3"/>
        <v>0</v>
      </c>
    </row>
    <row r="16" spans="1:9">
      <c r="G16">
        <v>2.2770000000000001</v>
      </c>
      <c r="H16">
        <f t="shared" si="2"/>
        <v>1</v>
      </c>
      <c r="I16">
        <f t="shared" si="3"/>
        <v>0.1</v>
      </c>
    </row>
    <row r="17" spans="7:9">
      <c r="G17">
        <v>2.278</v>
      </c>
      <c r="H17">
        <f t="shared" si="2"/>
        <v>0</v>
      </c>
      <c r="I17">
        <f t="shared" si="3"/>
        <v>0</v>
      </c>
    </row>
    <row r="18" spans="7:9">
      <c r="G18">
        <v>2.2789999999999999</v>
      </c>
      <c r="H18">
        <f t="shared" si="2"/>
        <v>1</v>
      </c>
      <c r="I18">
        <f t="shared" si="3"/>
        <v>0.1</v>
      </c>
    </row>
    <row r="19" spans="7:9">
      <c r="G19">
        <v>2.2799999999999998</v>
      </c>
      <c r="H19">
        <f t="shared" si="2"/>
        <v>0</v>
      </c>
      <c r="I19">
        <f t="shared" si="3"/>
        <v>0</v>
      </c>
    </row>
    <row r="20" spans="7:9">
      <c r="G20">
        <v>2.2810000000000001</v>
      </c>
      <c r="H20">
        <f t="shared" si="2"/>
        <v>1</v>
      </c>
      <c r="I20">
        <f t="shared" si="3"/>
        <v>0.1</v>
      </c>
    </row>
    <row r="21" spans="7:9">
      <c r="G21">
        <v>2.282</v>
      </c>
      <c r="H21">
        <f t="shared" si="2"/>
        <v>3</v>
      </c>
      <c r="I21">
        <f t="shared" si="3"/>
        <v>0.3</v>
      </c>
    </row>
    <row r="22" spans="7:9">
      <c r="G22">
        <v>2.2829999999999999</v>
      </c>
      <c r="H22">
        <f t="shared" si="2"/>
        <v>1</v>
      </c>
      <c r="I22">
        <f t="shared" si="3"/>
        <v>0.1</v>
      </c>
    </row>
    <row r="23" spans="7:9">
      <c r="G23">
        <v>2.2839999999999998</v>
      </c>
      <c r="H23">
        <f t="shared" si="2"/>
        <v>0</v>
      </c>
      <c r="I23">
        <f t="shared" si="3"/>
        <v>0</v>
      </c>
    </row>
    <row r="24" spans="7:9">
      <c r="G24">
        <v>2.2850000000000001</v>
      </c>
      <c r="H24">
        <f t="shared" si="2"/>
        <v>0</v>
      </c>
      <c r="I24">
        <f t="shared" si="3"/>
        <v>0</v>
      </c>
    </row>
    <row r="25" spans="7:9">
      <c r="G25">
        <v>2.286</v>
      </c>
      <c r="H25">
        <f t="shared" si="2"/>
        <v>1</v>
      </c>
      <c r="I25">
        <f t="shared" si="3"/>
        <v>0.1</v>
      </c>
    </row>
    <row r="27" spans="7:9">
      <c r="G27" t="s">
        <v>113</v>
      </c>
    </row>
    <row r="28" spans="7:9">
      <c r="G28">
        <v>1.1919999999999999</v>
      </c>
      <c r="H28">
        <f>COUNTIF($E$2:$E$11,G28)</f>
        <v>1</v>
      </c>
      <c r="I28">
        <f t="shared" ref="I28:I32" si="6">H28/10</f>
        <v>0.1</v>
      </c>
    </row>
    <row r="29" spans="7:9">
      <c r="G29">
        <v>1.1930000000000001</v>
      </c>
      <c r="H29">
        <f t="shared" ref="H29:H32" si="7">COUNTIF($E$2:$E$11,G29)</f>
        <v>1</v>
      </c>
      <c r="I29">
        <f t="shared" si="6"/>
        <v>0.1</v>
      </c>
    </row>
    <row r="30" spans="7:9">
      <c r="G30">
        <v>1.194</v>
      </c>
      <c r="H30">
        <f t="shared" si="7"/>
        <v>1</v>
      </c>
      <c r="I30">
        <f t="shared" si="6"/>
        <v>0.1</v>
      </c>
    </row>
    <row r="31" spans="7:9">
      <c r="G31">
        <v>1.1950000000000001</v>
      </c>
      <c r="H31">
        <f t="shared" si="7"/>
        <v>3</v>
      </c>
      <c r="I31">
        <f t="shared" si="6"/>
        <v>0.3</v>
      </c>
    </row>
    <row r="32" spans="7:9">
      <c r="G32">
        <v>1.196</v>
      </c>
      <c r="H32">
        <f t="shared" si="7"/>
        <v>4</v>
      </c>
      <c r="I32">
        <f t="shared" si="6"/>
        <v>0.4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PartA</vt:lpstr>
      <vt:lpstr>PartB</vt:lpstr>
      <vt:lpstr>(C) EPN-2018</vt:lpstr>
      <vt:lpstr>(D) EPN-2023</vt:lpstr>
      <vt:lpstr>(E) EPN-2024</vt:lpstr>
      <vt:lpstr>(F) EPN-2019</vt:lpstr>
      <vt:lpstr>(G) EPN-2017</vt:lpstr>
      <vt:lpstr>(H) EPN-2022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Hogan</dc:creator>
  <cp:lastModifiedBy>Hogan</cp:lastModifiedBy>
  <dcterms:created xsi:type="dcterms:W3CDTF">2013-07-25T19:58:30Z</dcterms:created>
  <dcterms:modified xsi:type="dcterms:W3CDTF">2013-07-29T15:24:27Z</dcterms:modified>
</cp:coreProperties>
</file>